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0"/>
  </bookViews>
  <sheets>
    <sheet name="sažetak" sheetId="15" r:id="rId1"/>
    <sheet name="OPĆI DIO-prihodi" sheetId="12" r:id="rId2"/>
    <sheet name="OPĆI DIO-RASHODI" sheetId="16" r:id="rId3"/>
    <sheet name="POSEBNI DIO" sheetId="10" r:id="rId4"/>
  </sheets>
  <definedNames>
    <definedName name="_GoBack" localSheetId="1">'OPĆI DIO-prihodi'!$B$34</definedName>
    <definedName name="_GoBack" localSheetId="2">#REF!</definedName>
    <definedName name="_xlnm.Print_Area" localSheetId="1">'OPĆI DIO-prihodi'!$A$1:$H$65</definedName>
    <definedName name="_xlnm.Print_Area" localSheetId="2">'OPĆI DIO-RASHODI'!$A$1:$H$104</definedName>
    <definedName name="_xlnm.Print_Area" localSheetId="3">'POSEBNI DIO'!$A$1:$J$171</definedName>
  </definedNames>
  <calcPr calcId="152511"/>
</workbook>
</file>

<file path=xl/sharedStrings.xml><?xml version="1.0" encoding="utf-8"?>
<sst xmlns="http://schemas.openxmlformats.org/spreadsheetml/2006/main" count="578" uniqueCount="345">
  <si>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</si>
  <si>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</si>
  <si>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</si>
  <si>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</si>
  <si>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</si>
  <si>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</si>
  <si>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</si>
  <si>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</si>
  <si>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</si>
  <si>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</si>
  <si>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</si>
  <si>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</si>
  <si>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</si>
  <si>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</si>
  <si>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</si>
  <si>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</si>
  <si>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</si>
  <si>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</si>
  <si>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</si>
  <si>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</si>
  <si>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</si>
  <si>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</si>
  <si>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</si>
  <si>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</si>
  <si>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</si>
  <si>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</si>
  <si>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</si>
  <si>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</si>
  <si>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</si>
  <si>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</si>
  <si>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</si>
  <si>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</si>
  <si>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</si>
  <si>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</si>
  <si>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</si>
  <si>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</si>
  <si>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</si>
  <si>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</si>
  <si>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</si>
  <si>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</si>
  <si>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</si>
  <si>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</si>
  <si>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</si>
  <si>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</si>
  <si>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</si>
  <si>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</si>
  <si>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</si>
  <si>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</si>
  <si>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</si>
  <si>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</si>
  <si>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</si>
  <si>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</si>
  <si>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</si>
  <si>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</si>
  <si>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</si>
  <si>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</si>
  <si>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</si>
  <si>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</si>
  <si>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</si>
  <si>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</si>
  <si>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</si>
  <si>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</si>
  <si>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ČLANARINE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</si>
  <si>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</si>
  <si>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</si>
  <si>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</si>
  <si>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</si>
  <si>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</si>
  <si>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</si>
  <si>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</si>
  <si>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</si>
  <si>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</si>
  <si>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</si>
  <si>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</si>
  <si>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</si>
  <si>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MATERIJAL I SIROVINE-SREDSTVA G. POREČ</t>
  </si>
  <si>
    <t>IZVOR FINANCIRANJA</t>
  </si>
  <si>
    <t>6 = 5/2*100</t>
  </si>
  <si>
    <t>INDEKS 1</t>
  </si>
  <si>
    <t>INDEKS 2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</si>
  <si>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</si>
  <si>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</si>
  <si>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</si>
  <si>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</si>
  <si>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</si>
  <si>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</si>
  <si>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</si>
  <si>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</si>
  <si>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</si>
  <si>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</si>
  <si>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</si>
  <si>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</si>
  <si>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</si>
  <si>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</si>
  <si>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</si>
  <si>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</si>
  <si>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</si>
  <si>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</si>
  <si>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</si>
  <si>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</si>
  <si>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</si>
  <si>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</si>
  <si>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</si>
  <si>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</si>
  <si>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</si>
  <si>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</si>
  <si>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</si>
  <si>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</si>
  <si>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</si>
  <si>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</si>
  <si>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</si>
  <si>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</si>
  <si>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</si>
  <si>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</si>
  <si>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</si>
  <si>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</si>
  <si>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</si>
  <si>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</si>
  <si>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</si>
  <si>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</si>
  <si>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</si>
  <si>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</si>
  <si>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</si>
  <si>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</si>
  <si>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</si>
  <si>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</si>
  <si>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</si>
  <si>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</si>
  <si>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</si>
  <si>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</si>
  <si>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</si>
  <si>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</si>
  <si>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</si>
  <si>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</si>
  <si>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</si>
  <si>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</si>
  <si>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</si>
  <si>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</si>
  <si>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</si>
  <si>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</si>
  <si>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</si>
  <si>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</si>
  <si>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</si>
  <si>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</si>
  <si>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</si>
  <si>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</si>
  <si>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</si>
  <si>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</si>
  <si>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</si>
  <si>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</si>
  <si>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</si>
  <si>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</si>
  <si>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</si>
  <si>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</si>
  <si>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</si>
  <si>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</si>
  <si>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</si>
  <si>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</si>
  <si>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</si>
  <si>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</si>
  <si>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</si>
  <si>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</si>
  <si>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</si>
  <si>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</si>
  <si>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</si>
  <si>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</si>
  <si>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</si>
  <si>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</si>
  <si>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</si>
  <si>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</si>
  <si>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</si>
  <si>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</si>
  <si>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</si>
  <si>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</si>
  <si>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</si>
  <si>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</si>
  <si>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48xxx</t>
  </si>
  <si>
    <t>NAZIV</t>
  </si>
  <si>
    <t>47xxx</t>
  </si>
  <si>
    <t>55xxx</t>
  </si>
  <si>
    <t>32xxx</t>
  </si>
  <si>
    <t>62xxx</t>
  </si>
  <si>
    <t>MATERIJALNI RASHODI</t>
  </si>
  <si>
    <t>RASHODI POSLOVANJA</t>
  </si>
  <si>
    <t>K300002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</si>
  <si>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</si>
  <si>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</si>
  <si>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</si>
  <si>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</si>
  <si>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</si>
  <si>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</si>
  <si>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</si>
  <si>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</si>
  <si>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</si>
  <si>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</si>
  <si>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</si>
  <si>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</si>
  <si>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</si>
  <si>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</si>
  <si>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</si>
  <si>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</si>
  <si>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</si>
  <si>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</si>
  <si>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</si>
  <si>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</si>
  <si>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</si>
  <si>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</si>
  <si>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</si>
  <si>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</si>
  <si>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</si>
  <si>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</si>
  <si>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</si>
  <si>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</si>
  <si>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</si>
  <si>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</si>
  <si>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</si>
  <si>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</si>
  <si>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</si>
  <si>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</si>
  <si>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</si>
  <si>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</si>
  <si>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</si>
  <si>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</si>
  <si>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</si>
  <si>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</si>
  <si>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</si>
  <si>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</si>
  <si>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</si>
  <si>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</si>
  <si>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</si>
  <si>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</si>
  <si>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</si>
  <si>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</si>
  <si>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</si>
  <si>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NAZIV USTANOVE: UČENIČKI DOM PULA</t>
  </si>
  <si>
    <t>Redovna djelatnost SŠ-mininalni standard</t>
  </si>
  <si>
    <t>A220101</t>
  </si>
  <si>
    <t>Materijalni rashodi SŠ po kriterijima</t>
  </si>
  <si>
    <t>RASHODI ZA MATERIJAL I ENERGIJU</t>
  </si>
  <si>
    <t>UREDSKI I OSTALI MATERIJALNI RASHODI</t>
  </si>
  <si>
    <t>A220102</t>
  </si>
  <si>
    <t>Materijalni rashodi  SŠ po stvarnom trošku</t>
  </si>
  <si>
    <t>A220103</t>
  </si>
  <si>
    <t>NAZIV: Materijalni rashodi SŠ - drugi izvori</t>
  </si>
  <si>
    <t>A220104</t>
  </si>
  <si>
    <t>NAZIV: Plaće i drugi rashodi za zaposlene SŠ</t>
  </si>
  <si>
    <t xml:space="preserve">PROGRAM: </t>
  </si>
  <si>
    <t>Programi obrazovanja iznad standarda</t>
  </si>
  <si>
    <t>A230199</t>
  </si>
  <si>
    <t>NAZIV: ŠKOLSKA SHEMA</t>
  </si>
  <si>
    <t>A240201</t>
  </si>
  <si>
    <t>INVESTICIJSKO ODRŽAVANJE SŠ</t>
  </si>
  <si>
    <t>Investicijsko održavanje SŠ-minimalni standard</t>
  </si>
  <si>
    <t>NAZIV: OPREMANJE U SŠ</t>
  </si>
  <si>
    <t>K240601</t>
  </si>
  <si>
    <t>NAZIV: ŠKOLSKI NAMJEŠTAJ I OPREMA</t>
  </si>
  <si>
    <t>KAPITALNA ULAGANJA U SŠ</t>
  </si>
  <si>
    <t>K240415</t>
  </si>
  <si>
    <t>UČENIČKI DOM-RADOVI SANACIJE</t>
  </si>
  <si>
    <t>RASHODI ZA DODATNA ULAGANJA NA NEFINANC.IMOVINI</t>
  </si>
  <si>
    <t>DODATNA ULAGANJA NA GRAĐEVINSKIM OBJEKTIMA</t>
  </si>
  <si>
    <t>RASHODI ZA ZAPOSLENE</t>
  </si>
  <si>
    <t>PLAĆE (BRUTO)</t>
  </si>
  <si>
    <t>PLAĆA ZA REDOVAN RAD</t>
  </si>
  <si>
    <t>OSTALI RASHODI ZA ZAPOSLENE</t>
  </si>
  <si>
    <t>DOPRINOSI NA PLAĆE</t>
  </si>
  <si>
    <t>DOPRINOSI ZA OBVEZNO ZDRAVSTVENO OSIGURANJE</t>
  </si>
  <si>
    <t>OST.NESPOMENUTI RASHODI POSLOVANJA</t>
  </si>
  <si>
    <t>NAKNADE ZA PRIJEVOZ NA POSAO</t>
  </si>
  <si>
    <t>PREMIJE OSIGURANJA</t>
  </si>
  <si>
    <t>NAKNADE GRAĐANIMA I KUĆANSTVIMA</t>
  </si>
  <si>
    <t>OSTALE NAKNADE GRAĐANIMA I KUĆANSTVIMA IZ PRORAČUNA</t>
  </si>
  <si>
    <t>NAKNADE GRAĐANIMA I KUĆANSTVIMA U NARAVI</t>
  </si>
  <si>
    <t>Ostali prihodi</t>
  </si>
  <si>
    <t>Kazne, upravne mjere i ostali prihodi</t>
  </si>
  <si>
    <t>Stambeni objekti</t>
  </si>
  <si>
    <t>Ostale naknade troškova zaposlenima</t>
  </si>
  <si>
    <t>Nematerijalna proizvedena imovina</t>
  </si>
  <si>
    <t>Ulaganja u računalne programe</t>
  </si>
  <si>
    <t>Rashodi za dodatna ulaganja nefinanc.imovin</t>
  </si>
  <si>
    <t>Dodatna ulaganja na građevinskim objektima</t>
  </si>
  <si>
    <t>ZATEZNE KAMATE</t>
  </si>
  <si>
    <t>A230162</t>
  </si>
  <si>
    <t>NAZIV:NAKNADA ZA ŽUPANIJSKO STRUČNO VIJEĆE</t>
  </si>
  <si>
    <t>K240602</t>
  </si>
  <si>
    <t>NAZIV:OPREMANJE BIBLIOTEKE</t>
  </si>
  <si>
    <t>Rezultat poslovanja</t>
  </si>
  <si>
    <t>Višak prihoda-prethodne godine</t>
  </si>
  <si>
    <t xml:space="preserve">DOPRINOSI ZA OBVEZNO OSIGURANJE U SLUČAJU NEZAPOSLENOSTI </t>
  </si>
  <si>
    <t>TROŠKOVI SUDSKIH POSTUPAKA</t>
  </si>
  <si>
    <t>Prihodi od zateznih kamata</t>
  </si>
  <si>
    <t>Troškovi sudskih postupaka</t>
  </si>
  <si>
    <t>Zatezne kamate</t>
  </si>
  <si>
    <t xml:space="preserve">7 =5/3*100 </t>
  </si>
  <si>
    <t>7=5/3*100</t>
  </si>
  <si>
    <t>PREDSJEDNIK DOMSKOG ODBORA:</t>
  </si>
  <si>
    <t>ŽELJKO BUŽLETA, prof.</t>
  </si>
  <si>
    <t>OSTVARENJE/ IZVRŠENJE I-VI 2022.</t>
  </si>
  <si>
    <t xml:space="preserve">Ostvarenje I-VI  2022. </t>
  </si>
  <si>
    <t xml:space="preserve">Izvršenje I-VI  2022. </t>
  </si>
  <si>
    <t>IZVRŠENJE I-VI 2022.</t>
  </si>
  <si>
    <t>UČENIČKI DOM PULA - SAŽETAK</t>
  </si>
  <si>
    <t>Rezultat poslovanja-manjak ph preth.godine</t>
  </si>
  <si>
    <t>A230195</t>
  </si>
  <si>
    <t>NAZIV: Organiziranje domijada</t>
  </si>
  <si>
    <t>ZAKUPNINE I NAJAMNINE</t>
  </si>
  <si>
    <t xml:space="preserve">Prihodi od pruženih usluga </t>
  </si>
  <si>
    <t>ENERGIJA</t>
  </si>
  <si>
    <t>INTELEKTUALNE I OSOBNE USLUGE</t>
  </si>
  <si>
    <t xml:space="preserve">POLUGODIŠNJI IZVJEŠTAJ O IZVRŠENJU FINANCIJSKOG PLANA ZA I - VI  2023. GODINE 
PO PROGRAMSKOJ I  EKONOMSKOJ KLASIFIKACIJI I IZVORIMA FINANCIRANJA </t>
  </si>
  <si>
    <t>IZVORNI PLAN 2023.</t>
  </si>
  <si>
    <t>TEKUĆI PLAN 2023.</t>
  </si>
  <si>
    <t>OSTVARENJE/ IZVRŠENJE I-VI  2023.</t>
  </si>
  <si>
    <t>OSTVARENJE/ IZVRŠENJE I-VI 2023.</t>
  </si>
  <si>
    <t>URBROJ: 2168-38-04/1-23-1</t>
  </si>
  <si>
    <t>OSTVARENJE PRIHODA I PRIMITAKA UČENIČKOG DOMA PULA  ZA  I - VI  2023. godinu</t>
  </si>
  <si>
    <t>Izvorni plan 2023.</t>
  </si>
  <si>
    <t>Tekući plan 2023.</t>
  </si>
  <si>
    <t xml:space="preserve">Ostvarenje I-VI 2023. </t>
  </si>
  <si>
    <t>KLASA: 400-01/23-01/2</t>
  </si>
  <si>
    <t xml:space="preserve">Izvorni plan 2023. </t>
  </si>
  <si>
    <t xml:space="preserve">Tekući plan 2023. </t>
  </si>
  <si>
    <t xml:space="preserve">Ostvarenje I-VI  2023. </t>
  </si>
  <si>
    <t>IZVRŠENJE RASHODA I IZDATAKA UČENIČKOG DOMA PULA ZA RAZDOBLJE I-VI 2023.G.</t>
  </si>
  <si>
    <t xml:space="preserve">Izvršenje I-VI  2023. </t>
  </si>
  <si>
    <t>Rashodi poslovanja</t>
  </si>
  <si>
    <t xml:space="preserve">Izvršenje I-VI 2022. </t>
  </si>
  <si>
    <t>Ostali rashodi</t>
  </si>
  <si>
    <t>Tekuće donacije</t>
  </si>
  <si>
    <t>Tekuće donacije u naravi</t>
  </si>
  <si>
    <t xml:space="preserve">IZVORNI PLAN 2023. </t>
  </si>
  <si>
    <t xml:space="preserve">TEKUĆI PLAN 2023. </t>
  </si>
  <si>
    <t>IZVRŠENJE I-VI 2023.</t>
  </si>
  <si>
    <t>A2301209</t>
  </si>
  <si>
    <t>NAZIV:MENSTRUALNE HIGIJENSKE POTREPŠTINE</t>
  </si>
  <si>
    <t>OSTALI RASHODI</t>
  </si>
  <si>
    <t>OSTALE TEKUĆE DONACIJE</t>
  </si>
  <si>
    <t>TEKUĆE DONACIJE U NARAVI</t>
  </si>
  <si>
    <t>NAKN. TROŠKOVA OSOBAMA IZVAN RADNOG O.</t>
  </si>
  <si>
    <t>ULAGANJA U RAČUNALNE PRGRAME</t>
  </si>
  <si>
    <t>URBROJ: 2168-38-04/1-23-2</t>
  </si>
  <si>
    <t>Željko Bužleta</t>
  </si>
  <si>
    <t>URBROJ: 2168-38-04/1-23-3</t>
  </si>
  <si>
    <t>URBROJ: 2168-38-04/1-23-4</t>
  </si>
  <si>
    <t>Pula, 18.07.2023.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</si>
</sst>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#,##0.00\ _k_n"/>
  </numFmts>
  <fonts count="12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65" fontId="2" fillId="0" borderId="1" xfId="0" applyNumberFormat="1" applyFont="1" applyFill="1" applyBorder="1" applyAlignment="1" quotePrefix="1">
      <alignment horizontal="center" vertical="center" wrapText="1"/>
    </xf>
    <xf numFmtId="165" fontId="2" fillId="0" borderId="1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applyProtection="1">
      <alignment wrapText="1" readingOrder="1"/>
      <protection locked="0"/>
    </xf>
    <xf numFmtId="164" fontId="3" fillId="0" borderId="2" xfId="0" applyNumberFormat="1" applyFont="1" applyBorder="1" applyAlignment="1" applyProtection="1">
      <alignment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" xfId="0" applyFont="1" applyBorder="1" applyAlignment="1">
      <alignment wrapText="1" readingOrder="1"/>
    </xf>
    <xf numFmtId="164" fontId="0" fillId="0" borderId="3" xfId="0" applyNumberFormat="1" applyFont="1" applyBorder="1" applyAlignment="1" applyProtection="1">
      <alignment wrapText="1" readingOrder="1"/>
      <protection locked="0"/>
    </xf>
    <xf numFmtId="164" fontId="0" fillId="0" borderId="2" xfId="0" applyNumberFormat="1" applyFont="1" applyBorder="1" applyAlignment="1" applyProtection="1">
      <alignment wrapText="1" readingOrder="1"/>
      <protection locked="0"/>
    </xf>
    <xf numFmtId="0" fontId="9" fillId="0" borderId="0" xfId="0" applyFont="1" applyBorder="1" applyAlignment="1">
      <alignment wrapText="1" readingOrder="1"/>
    </xf>
    <xf numFmtId="164" fontId="3" fillId="0" borderId="0" xfId="0" applyNumberFormat="1" applyFont="1" applyBorder="1" applyAlignment="1" applyProtection="1">
      <alignment wrapText="1" readingOrder="1"/>
      <protection locked="0"/>
    </xf>
    <xf numFmtId="164" fontId="0" fillId="0" borderId="4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1" fontId="10" fillId="0" borderId="1" xfId="0" applyNumberFormat="1" applyFont="1" applyFill="1" applyBorder="1" applyAlignment="1">
      <alignment horizontal="center" wrapText="1" readingOrder="1"/>
    </xf>
    <xf numFmtId="1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4" fontId="6" fillId="0" borderId="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 quotePrefix="1">
      <alignment horizontal="left" vertical="center"/>
    </xf>
    <xf numFmtId="3" fontId="6" fillId="3" borderId="1" xfId="0" applyNumberFormat="1" applyFont="1" applyFill="1" applyBorder="1" applyAlignment="1" quotePrefix="1">
      <alignment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left" vertical="center"/>
    </xf>
    <xf numFmtId="3" fontId="6" fillId="3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 quotePrefix="1">
      <alignment horizontal="right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center" vertical="center" wrapText="1" readingOrder="1"/>
    </xf>
    <xf numFmtId="165" fontId="2" fillId="0" borderId="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4" fontId="7" fillId="0" borderId="0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 readingOrder="1"/>
      <protection locked="0"/>
    </xf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6" borderId="0" xfId="0" applyFont="1" applyFill="1" applyAlignment="1">
      <alignment vertical="center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readingOrder="1"/>
      <protection locked="0"/>
    </xf>
    <xf numFmtId="0" fontId="6" fillId="7" borderId="1" xfId="0" applyFont="1" applyFill="1" applyBorder="1" applyAlignment="1" applyProtection="1">
      <alignment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1" xfId="0" applyFont="1" applyFill="1" applyBorder="1" applyAlignment="1" applyProtection="1">
      <alignment horizontal="left" vertical="top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 readingOrder="1"/>
      <protection locked="0"/>
    </xf>
    <xf numFmtId="1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6" fillId="8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7" fillId="8" borderId="0" xfId="0" applyFont="1" applyFill="1"/>
    <xf numFmtId="165" fontId="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wrapText="1" readingOrder="1"/>
    </xf>
    <xf numFmtId="0" fontId="0" fillId="0" borderId="0" xfId="0" applyFont="1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 wrapText="1"/>
    </xf>
    <xf numFmtId="0" fontId="0" fillId="0" borderId="0" xfId="0" applyFont="1" applyFill="1" applyAlignment="1">
      <alignment readingOrder="1"/>
    </xf>
    <xf numFmtId="4" fontId="6" fillId="9" borderId="1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1" xfId="0" applyFont="1" applyBorder="1" applyAlignment="1" applyProtection="1">
      <alignment horizontal="left" wrapText="1" readingOrder="1"/>
      <protection locked="0"/>
    </xf>
    <xf numFmtId="4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6" xfId="0" applyNumberFormat="1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quotePrefix="1">
      <alignment horizontal="center" vertical="center" wrapText="1"/>
    </xf>
    <xf numFmtId="1" fontId="2" fillId="0" borderId="6" xfId="0" applyNumberFormat="1" applyFont="1" applyFill="1" applyBorder="1" applyAlignment="1" quotePrefix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 readingOrder="1"/>
      <protection locked="0"/>
    </xf>
    <xf numFmtId="0" fontId="7" fillId="8" borderId="6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="110" zoomScaleNormal="110" workbookViewId="0" topLeftCell="A40">
      <selection activeCell="A41" sqref="A41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85" customHeight="1">
      <c r="A1" s="176" t="s">
        <v>301</v>
      </c>
      <c r="B1" s="176"/>
      <c r="C1" s="176"/>
      <c r="D1" s="176"/>
      <c r="E1" s="176"/>
      <c r="F1" s="176"/>
      <c r="G1" s="176"/>
    </row>
    <row r="2" spans="1:5" s="1" customFormat="1" ht="17.1" customHeight="1">
      <c r="A2" s="174" t="s">
        <v>189</v>
      </c>
      <c r="B2" s="174"/>
      <c r="C2" s="175"/>
      <c r="D2" s="175"/>
      <c r="E2" s="175"/>
    </row>
    <row r="3" spans="1:7" s="126" customFormat="1" ht="38.25">
      <c r="A3" s="123" t="s">
        <v>190</v>
      </c>
      <c r="B3" s="123" t="s">
        <v>297</v>
      </c>
      <c r="C3" s="123" t="s">
        <v>310</v>
      </c>
      <c r="D3" s="123" t="s">
        <v>311</v>
      </c>
      <c r="E3" s="123" t="s">
        <v>312</v>
      </c>
      <c r="F3" s="124" t="s">
        <v>82</v>
      </c>
      <c r="G3" s="125" t="s">
        <v>82</v>
      </c>
    </row>
    <row r="4" spans="1:7" s="3" customFormat="1" ht="12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9" t="s">
        <v>83</v>
      </c>
      <c r="G4" s="20" t="s">
        <v>294</v>
      </c>
    </row>
    <row r="5" spans="1:7" ht="12.75">
      <c r="A5" s="7" t="s">
        <v>191</v>
      </c>
      <c r="B5" s="8">
        <v>342966.56</v>
      </c>
      <c r="C5" s="8">
        <v>639713.21</v>
      </c>
      <c r="D5" s="8"/>
      <c r="E5" s="8">
        <v>352739.78</v>
      </c>
      <c r="F5" s="163">
        <f aca="true" t="shared" si="0" ref="F5:F11">IF(B5&lt;&gt;0,E5/B5*100,0)</f>
        <v>102.84961309347477</v>
      </c>
      <c r="G5" s="162">
        <f aca="true" t="shared" si="1" ref="G5:G11">IF(C5&lt;&gt;0,E5/C5*100,0)</f>
        <v>55.14029951015081</v>
      </c>
    </row>
    <row r="6" spans="1:7" ht="25.5">
      <c r="A6" s="7" t="s">
        <v>192</v>
      </c>
      <c r="B6" s="8">
        <v>11.61</v>
      </c>
      <c r="C6" s="8">
        <v>0</v>
      </c>
      <c r="D6" s="8"/>
      <c r="E6" s="8">
        <v>0</v>
      </c>
      <c r="F6" s="163">
        <f>IF(B6&lt;&gt;0,E6/B6*100,0)</f>
        <v>0</v>
      </c>
      <c r="G6" s="162">
        <f t="shared" si="1"/>
        <v>0</v>
      </c>
    </row>
    <row r="7" spans="1:7" ht="12.75">
      <c r="A7" s="7" t="s">
        <v>193</v>
      </c>
      <c r="B7" s="8">
        <v>342978.17</v>
      </c>
      <c r="C7" s="8">
        <v>639713.21</v>
      </c>
      <c r="D7" s="8"/>
      <c r="E7" s="8">
        <v>352739.78</v>
      </c>
      <c r="F7" s="163">
        <f t="shared" si="0"/>
        <v>102.84613157741207</v>
      </c>
      <c r="G7" s="162">
        <f t="shared" si="1"/>
        <v>55.14029951015081</v>
      </c>
    </row>
    <row r="8" spans="1:7" ht="12.75">
      <c r="A8" s="7" t="s">
        <v>194</v>
      </c>
      <c r="B8" s="8">
        <v>337404.86</v>
      </c>
      <c r="C8" s="8">
        <v>632200.35</v>
      </c>
      <c r="D8" s="8"/>
      <c r="E8" s="8">
        <v>340096.61</v>
      </c>
      <c r="F8" s="163">
        <f t="shared" si="0"/>
        <v>100.79778044690879</v>
      </c>
      <c r="G8" s="162">
        <f t="shared" si="1"/>
        <v>53.79570099890011</v>
      </c>
    </row>
    <row r="9" spans="1:7" ht="25.5">
      <c r="A9" s="7" t="s">
        <v>195</v>
      </c>
      <c r="B9" s="8">
        <v>15860.52</v>
      </c>
      <c r="C9" s="8">
        <v>7512.86</v>
      </c>
      <c r="D9" s="8"/>
      <c r="E9" s="8">
        <v>4572.35</v>
      </c>
      <c r="F9" s="163">
        <f t="shared" si="0"/>
        <v>28.828499948299303</v>
      </c>
      <c r="G9" s="162">
        <f t="shared" si="1"/>
        <v>60.860311519181785</v>
      </c>
    </row>
    <row r="10" spans="1:7" ht="12.75">
      <c r="A10" s="7" t="s">
        <v>141</v>
      </c>
      <c r="B10" s="8">
        <f>SUM(B8:B9)</f>
        <v>353265.38</v>
      </c>
      <c r="C10" s="8">
        <f>SUM(C8:C9)</f>
        <v>639713.21</v>
      </c>
      <c r="D10" s="8"/>
      <c r="E10" s="8">
        <f>SUM(E8:E9)</f>
        <v>344668.95999999996</v>
      </c>
      <c r="F10" s="163">
        <f t="shared" si="0"/>
        <v>97.566582946792</v>
      </c>
      <c r="G10" s="162">
        <f t="shared" si="1"/>
        <v>53.87866853648371</v>
      </c>
    </row>
    <row r="11" spans="1:7" ht="12.75">
      <c r="A11" s="7" t="s">
        <v>196</v>
      </c>
      <c r="B11" s="8">
        <f>B7-B10</f>
        <v>-10287.210000000021</v>
      </c>
      <c r="C11" s="8">
        <f>SUM(C7-C10)</f>
        <v>0</v>
      </c>
      <c r="D11" s="8"/>
      <c r="E11" s="8">
        <f>SUM(E7-E10)</f>
        <v>8070.820000000065</v>
      </c>
      <c r="F11" s="163">
        <f t="shared" si="0"/>
        <v>-78.45489690596429</v>
      </c>
      <c r="G11" s="162">
        <f t="shared" si="1"/>
        <v>0</v>
      </c>
    </row>
    <row r="12" ht="409.6" customHeight="1" hidden="1"/>
    <row r="13" ht="16.15" customHeight="1"/>
    <row r="14" spans="1:5" s="1" customFormat="1" ht="17.1" customHeight="1">
      <c r="A14" s="174" t="s">
        <v>197</v>
      </c>
      <c r="B14" s="174"/>
      <c r="C14" s="175"/>
      <c r="D14" s="175"/>
      <c r="E14" s="175"/>
    </row>
    <row r="15" spans="1:7" s="126" customFormat="1" ht="38.25">
      <c r="A15" s="123" t="s">
        <v>190</v>
      </c>
      <c r="B15" s="123" t="s">
        <v>297</v>
      </c>
      <c r="C15" s="123" t="s">
        <v>310</v>
      </c>
      <c r="D15" s="123" t="s">
        <v>311</v>
      </c>
      <c r="E15" s="123" t="s">
        <v>313</v>
      </c>
      <c r="F15" s="124" t="s">
        <v>82</v>
      </c>
      <c r="G15" s="125" t="s">
        <v>82</v>
      </c>
    </row>
    <row r="16" spans="1:7" s="3" customFormat="1" ht="12">
      <c r="A16" s="16">
        <v>1</v>
      </c>
      <c r="B16" s="17">
        <v>2</v>
      </c>
      <c r="C16" s="18">
        <v>3</v>
      </c>
      <c r="D16" s="18">
        <v>4</v>
      </c>
      <c r="E16" s="18">
        <v>5</v>
      </c>
      <c r="F16" s="19" t="s">
        <v>83</v>
      </c>
      <c r="G16" s="20" t="s">
        <v>294</v>
      </c>
    </row>
    <row r="17" spans="1:7" ht="25.5">
      <c r="A17" s="7" t="s">
        <v>198</v>
      </c>
      <c r="B17" s="8">
        <v>0</v>
      </c>
      <c r="C17" s="8">
        <v>0</v>
      </c>
      <c r="D17" s="8"/>
      <c r="E17" s="8">
        <v>0</v>
      </c>
      <c r="F17" s="163">
        <f aca="true" t="shared" si="2" ref="F17:F19">IF(B17&lt;&gt;0,E17/B17*100,0)</f>
        <v>0</v>
      </c>
      <c r="G17" s="162">
        <f aca="true" t="shared" si="3" ref="G17:G19">IF(C17&lt;&gt;0,E17/C17*100,0)</f>
        <v>0</v>
      </c>
    </row>
    <row r="18" spans="1:7" ht="25.5">
      <c r="A18" s="7" t="s">
        <v>199</v>
      </c>
      <c r="B18" s="8">
        <v>0</v>
      </c>
      <c r="C18" s="8">
        <v>0</v>
      </c>
      <c r="D18" s="8"/>
      <c r="E18" s="8">
        <v>0</v>
      </c>
      <c r="F18" s="163">
        <f t="shared" si="2"/>
        <v>0</v>
      </c>
      <c r="G18" s="162">
        <f t="shared" si="3"/>
        <v>0</v>
      </c>
    </row>
    <row r="19" spans="1:7" ht="12.75">
      <c r="A19" s="7" t="s">
        <v>200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163">
        <f t="shared" si="2"/>
        <v>0</v>
      </c>
      <c r="G19" s="162">
        <f t="shared" si="3"/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77" t="s">
        <v>209</v>
      </c>
      <c r="B21" s="177"/>
      <c r="C21" s="177"/>
      <c r="D21" s="177"/>
      <c r="E21" s="9"/>
    </row>
    <row r="22" spans="1:7" ht="38.25">
      <c r="A22" s="10" t="s">
        <v>210</v>
      </c>
      <c r="B22" s="8">
        <v>35102.77</v>
      </c>
      <c r="C22" s="8">
        <v>0</v>
      </c>
      <c r="D22" s="8">
        <v>0</v>
      </c>
      <c r="E22" s="8">
        <v>26995.93</v>
      </c>
      <c r="F22" s="163">
        <f aca="true" t="shared" si="4" ref="F22">IF(B22&lt;&gt;0,E22/B22*100,0)</f>
        <v>76.90541230791759</v>
      </c>
      <c r="G22" s="162">
        <f aca="true" t="shared" si="5" ref="G22:G23">IF(C22&lt;&gt;0,E22/C22*100,0)</f>
        <v>0</v>
      </c>
    </row>
    <row r="23" spans="1:7" ht="38.25">
      <c r="A23" s="10" t="s">
        <v>211</v>
      </c>
      <c r="B23" s="15">
        <v>35102.77</v>
      </c>
      <c r="C23" s="15">
        <v>0</v>
      </c>
      <c r="D23" s="15">
        <f>D11+D19+D22</f>
        <v>0</v>
      </c>
      <c r="E23" s="15">
        <v>26995.93</v>
      </c>
      <c r="F23" s="163">
        <f aca="true" t="shared" si="6" ref="F23">IF(B23&lt;&gt;0,E23/B23*100,0)</f>
        <v>76.90541230791759</v>
      </c>
      <c r="G23" s="162">
        <f t="shared" si="5"/>
        <v>0</v>
      </c>
    </row>
    <row r="24" ht="14.25" customHeight="1">
      <c r="F24" s="164"/>
    </row>
    <row r="25" spans="1:6" s="1" customFormat="1" ht="18" customHeight="1">
      <c r="A25" s="177" t="s">
        <v>212</v>
      </c>
      <c r="B25" s="177"/>
      <c r="C25" s="178"/>
      <c r="D25" s="178"/>
      <c r="E25" s="178"/>
      <c r="F25" s="165"/>
    </row>
    <row r="26" spans="1:7" ht="25.5">
      <c r="A26" s="10" t="s">
        <v>213</v>
      </c>
      <c r="B26" s="11">
        <v>35102.77</v>
      </c>
      <c r="C26" s="11">
        <v>0</v>
      </c>
      <c r="D26" s="12">
        <v>0</v>
      </c>
      <c r="E26" s="12">
        <v>26995.93</v>
      </c>
      <c r="F26" s="163">
        <f aca="true" t="shared" si="7" ref="F26">IF(B26&lt;&gt;0,E26/B26*100,0)</f>
        <v>76.90541230791759</v>
      </c>
      <c r="G26" s="162">
        <f>IF(C26&lt;&gt;0,E26/C26*100,0)</f>
        <v>0</v>
      </c>
    </row>
    <row r="27" spans="1:5" ht="12.75">
      <c r="A27" s="13"/>
      <c r="B27" s="14"/>
      <c r="C27" s="14"/>
      <c r="D27" s="14"/>
      <c r="E27" s="14"/>
    </row>
    <row r="28" spans="1:5" s="1" customFormat="1" ht="17.1" customHeight="1">
      <c r="A28" s="174" t="s">
        <v>201</v>
      </c>
      <c r="B28" s="174"/>
      <c r="C28" s="175"/>
      <c r="D28" s="175"/>
      <c r="E28" s="175"/>
    </row>
    <row r="29" spans="1:7" s="126" customFormat="1" ht="38.25">
      <c r="A29" s="123" t="s">
        <v>190</v>
      </c>
      <c r="B29" s="123" t="s">
        <v>297</v>
      </c>
      <c r="C29" s="123" t="s">
        <v>310</v>
      </c>
      <c r="D29" s="123" t="s">
        <v>311</v>
      </c>
      <c r="E29" s="123" t="s">
        <v>313</v>
      </c>
      <c r="F29" s="124" t="s">
        <v>82</v>
      </c>
      <c r="G29" s="125" t="s">
        <v>82</v>
      </c>
    </row>
    <row r="30" spans="1:7" s="3" customFormat="1" ht="12">
      <c r="A30" s="16">
        <v>1</v>
      </c>
      <c r="B30" s="17">
        <v>2</v>
      </c>
      <c r="C30" s="18">
        <v>3</v>
      </c>
      <c r="D30" s="18">
        <v>4</v>
      </c>
      <c r="E30" s="18">
        <v>5</v>
      </c>
      <c r="F30" s="19" t="s">
        <v>83</v>
      </c>
      <c r="G30" s="20" t="s">
        <v>294</v>
      </c>
    </row>
    <row r="31" spans="1:7" ht="12.75">
      <c r="A31" s="7" t="s">
        <v>202</v>
      </c>
      <c r="B31" s="8">
        <v>342978.17</v>
      </c>
      <c r="C31" s="8">
        <v>639713.21</v>
      </c>
      <c r="D31" s="8">
        <f>SUM(D7)</f>
        <v>0</v>
      </c>
      <c r="E31" s="8">
        <v>352739.78</v>
      </c>
      <c r="F31" s="162">
        <f>IF(B31&lt;&gt;0,E31/B31*100,0)</f>
        <v>102.84613157741207</v>
      </c>
      <c r="G31" s="162">
        <f>IF(C31&lt;&gt;0,E31/C31*100,0)</f>
        <v>55.14029951015081</v>
      </c>
    </row>
    <row r="32" spans="1:7" ht="12.75">
      <c r="A32" s="7" t="s">
        <v>203</v>
      </c>
      <c r="B32" s="8">
        <v>35102.77</v>
      </c>
      <c r="C32" s="8">
        <v>0</v>
      </c>
      <c r="D32" s="8">
        <f>SUM(D22)</f>
        <v>0</v>
      </c>
      <c r="E32" s="8">
        <v>26995.93</v>
      </c>
      <c r="F32" s="162">
        <f aca="true" t="shared" si="8" ref="F32:F37">IF(B32&lt;&gt;0,E32/B32*100,0)</f>
        <v>76.90541230791759</v>
      </c>
      <c r="G32" s="162">
        <f aca="true" t="shared" si="9" ref="G32:G37">IF(C32&lt;&gt;0,E32/C32*100,0)</f>
        <v>0</v>
      </c>
    </row>
    <row r="33" spans="1:7" ht="25.5">
      <c r="A33" s="7" t="s">
        <v>204</v>
      </c>
      <c r="B33" s="8">
        <v>0</v>
      </c>
      <c r="C33" s="8">
        <v>0</v>
      </c>
      <c r="D33" s="8">
        <f>SUM(D17)</f>
        <v>0</v>
      </c>
      <c r="E33" s="8">
        <v>0</v>
      </c>
      <c r="F33" s="162">
        <f t="shared" si="8"/>
        <v>0</v>
      </c>
      <c r="G33" s="162">
        <f t="shared" si="9"/>
        <v>0</v>
      </c>
    </row>
    <row r="34" spans="1:7" ht="25.5">
      <c r="A34" s="7" t="s">
        <v>205</v>
      </c>
      <c r="B34" s="8">
        <f>SUM(B31:B33)</f>
        <v>378080.94</v>
      </c>
      <c r="C34" s="8">
        <v>639713.21</v>
      </c>
      <c r="D34" s="8">
        <f>SUM(D31:D33)</f>
        <v>0</v>
      </c>
      <c r="E34" s="8">
        <f>SUM(E31:E33)</f>
        <v>379735.71</v>
      </c>
      <c r="F34" s="162">
        <f t="shared" si="8"/>
        <v>100.43767612300161</v>
      </c>
      <c r="G34" s="162">
        <f t="shared" si="9"/>
        <v>59.360304596492554</v>
      </c>
    </row>
    <row r="35" spans="1:7" ht="12.75">
      <c r="A35" s="7" t="s">
        <v>206</v>
      </c>
      <c r="B35" s="8">
        <v>353265.38</v>
      </c>
      <c r="C35" s="8">
        <v>639713.21</v>
      </c>
      <c r="D35" s="8">
        <f>SUM(D10)</f>
        <v>0</v>
      </c>
      <c r="E35" s="8">
        <v>344668.96</v>
      </c>
      <c r="F35" s="162">
        <f t="shared" si="8"/>
        <v>97.56658294679201</v>
      </c>
      <c r="G35" s="162">
        <f t="shared" si="9"/>
        <v>53.87866853648372</v>
      </c>
    </row>
    <row r="36" spans="1:7" ht="25.5">
      <c r="A36" s="7" t="s">
        <v>207</v>
      </c>
      <c r="B36" s="8">
        <v>0</v>
      </c>
      <c r="C36" s="8">
        <v>0</v>
      </c>
      <c r="D36" s="8">
        <f>SUM(D18)</f>
        <v>0</v>
      </c>
      <c r="E36" s="8">
        <v>0</v>
      </c>
      <c r="F36" s="162">
        <f t="shared" si="8"/>
        <v>0</v>
      </c>
      <c r="G36" s="162">
        <f t="shared" si="9"/>
        <v>0</v>
      </c>
    </row>
    <row r="37" spans="1:7" ht="25.5">
      <c r="A37" s="7" t="s">
        <v>208</v>
      </c>
      <c r="B37" s="8">
        <v>353265.38</v>
      </c>
      <c r="C37" s="8">
        <v>639713.21</v>
      </c>
      <c r="D37" s="8">
        <f>SUM(D35:D36)</f>
        <v>0</v>
      </c>
      <c r="E37" s="8">
        <v>344668.96</v>
      </c>
      <c r="F37" s="162">
        <f t="shared" si="8"/>
        <v>97.56658294679201</v>
      </c>
      <c r="G37" s="162">
        <f t="shared" si="9"/>
        <v>53.87866853648372</v>
      </c>
    </row>
    <row r="38" ht="409.6" customHeight="1" hidden="1"/>
    <row r="41" spans="1:5" ht="12.75">
      <c r="A41" s="4" t="s">
        <v>344</v>
      </c>
      <c r="E41" s="4" t="s">
        <v>295</v>
      </c>
    </row>
    <row r="42" ht="12.75">
      <c r="E42" s="4" t="s">
        <v>296</v>
      </c>
    </row>
    <row r="45" ht="12.75">
      <c r="A45" s="172" t="s">
        <v>319</v>
      </c>
    </row>
    <row r="46" ht="12.75">
      <c r="A46" s="172" t="s">
        <v>314</v>
      </c>
    </row>
  </sheetData>
  <mergeCells count="6">
    <mergeCell ref="A28:E28"/>
    <mergeCell ref="A1:G1"/>
    <mergeCell ref="A2:E2"/>
    <mergeCell ref="A14:E14"/>
    <mergeCell ref="A21:D21"/>
    <mergeCell ref="A25:E25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zoomScaleSheetLayoutView="100" workbookViewId="0" topLeftCell="A62">
      <selection activeCell="B63" sqref="B63"/>
    </sheetView>
  </sheetViews>
  <sheetFormatPr defaultColWidth="9.140625" defaultRowHeight="30" customHeight="1"/>
  <cols>
    <col min="1" max="1" width="9.28125" style="72" customWidth="1"/>
    <col min="2" max="2" width="42.28125" style="21" customWidth="1"/>
    <col min="3" max="6" width="15.421875" style="49" customWidth="1"/>
    <col min="7" max="8" width="14.28125" style="159" customWidth="1"/>
    <col min="9" max="11" width="16.5742187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10" ht="30" customHeight="1">
      <c r="A1" s="181" t="s">
        <v>315</v>
      </c>
      <c r="B1" s="181"/>
      <c r="C1" s="181"/>
      <c r="D1" s="181"/>
      <c r="E1" s="181"/>
      <c r="F1" s="181"/>
      <c r="G1" s="181"/>
      <c r="H1" s="181"/>
      <c r="I1" s="96"/>
      <c r="J1" s="96"/>
    </row>
    <row r="2" spans="1:8" s="29" customFormat="1" ht="42" customHeight="1">
      <c r="A2" s="69" t="s">
        <v>80</v>
      </c>
      <c r="B2" s="26" t="s">
        <v>81</v>
      </c>
      <c r="C2" s="27" t="s">
        <v>298</v>
      </c>
      <c r="D2" s="28" t="s">
        <v>316</v>
      </c>
      <c r="E2" s="28" t="s">
        <v>317</v>
      </c>
      <c r="F2" s="28" t="s">
        <v>318</v>
      </c>
      <c r="G2" s="5" t="s">
        <v>82</v>
      </c>
      <c r="H2" s="5" t="s">
        <v>82</v>
      </c>
    </row>
    <row r="3" spans="1:8" s="32" customFormat="1" ht="30" customHeight="1">
      <c r="A3" s="184">
        <v>1</v>
      </c>
      <c r="B3" s="185"/>
      <c r="C3" s="115">
        <v>2</v>
      </c>
      <c r="D3" s="67">
        <v>3</v>
      </c>
      <c r="E3" s="67">
        <v>4</v>
      </c>
      <c r="F3" s="67">
        <v>5</v>
      </c>
      <c r="G3" s="6" t="s">
        <v>83</v>
      </c>
      <c r="H3" s="6" t="s">
        <v>294</v>
      </c>
    </row>
    <row r="4" spans="1:8" ht="30" customHeight="1">
      <c r="A4" s="89">
        <v>6</v>
      </c>
      <c r="B4" s="90" t="s">
        <v>228</v>
      </c>
      <c r="C4" s="116">
        <v>342966.56</v>
      </c>
      <c r="D4" s="116">
        <v>612717.28</v>
      </c>
      <c r="E4" s="116">
        <v>0</v>
      </c>
      <c r="F4" s="116">
        <v>352739.78</v>
      </c>
      <c r="G4" s="156">
        <f>IF(C4&lt;&gt;0,F4/C4*100,0)</f>
        <v>102.84961309347477</v>
      </c>
      <c r="H4" s="156">
        <f>IF(D4&lt;&gt;0,F4/D4*100,0)</f>
        <v>57.56974570718815</v>
      </c>
    </row>
    <row r="5" spans="1:8" ht="30" customHeight="1">
      <c r="A5" s="33">
        <v>63</v>
      </c>
      <c r="B5" s="34" t="s">
        <v>91</v>
      </c>
      <c r="C5" s="51">
        <v>209484.88</v>
      </c>
      <c r="D5" s="51">
        <v>406221</v>
      </c>
      <c r="E5" s="51"/>
      <c r="F5" s="51">
        <v>234925.55</v>
      </c>
      <c r="G5" s="156">
        <f aca="true" t="shared" si="0" ref="G5:G51">IF(C5&lt;&gt;0,F5/C5*100,0)</f>
        <v>112.14439438302182</v>
      </c>
      <c r="H5" s="156">
        <f aca="true" t="shared" si="1" ref="H5:H51">IF(D5&lt;&gt;0,F5/D5*100,0)</f>
        <v>57.83195600424399</v>
      </c>
    </row>
    <row r="6" spans="1:8" s="36" customFormat="1" ht="30" customHeight="1">
      <c r="A6" s="33">
        <v>634</v>
      </c>
      <c r="B6" s="34" t="s">
        <v>92</v>
      </c>
      <c r="C6" s="51">
        <v>0</v>
      </c>
      <c r="D6" s="51"/>
      <c r="E6" s="51"/>
      <c r="F6" s="51"/>
      <c r="G6" s="156">
        <f t="shared" si="0"/>
        <v>0</v>
      </c>
      <c r="H6" s="156">
        <f t="shared" si="1"/>
        <v>0</v>
      </c>
    </row>
    <row r="7" spans="1:8" ht="30" customHeight="1">
      <c r="A7" s="37">
        <v>6341</v>
      </c>
      <c r="B7" s="38" t="s">
        <v>171</v>
      </c>
      <c r="C7" s="52">
        <v>0</v>
      </c>
      <c r="D7" s="52"/>
      <c r="E7" s="52"/>
      <c r="F7" s="52"/>
      <c r="G7" s="156">
        <f t="shared" si="0"/>
        <v>0</v>
      </c>
      <c r="H7" s="156">
        <f t="shared" si="1"/>
        <v>0</v>
      </c>
    </row>
    <row r="8" spans="1:8" s="36" customFormat="1" ht="30" customHeight="1">
      <c r="A8" s="33">
        <v>636</v>
      </c>
      <c r="B8" s="34" t="s">
        <v>93</v>
      </c>
      <c r="C8" s="51">
        <v>209484.88</v>
      </c>
      <c r="D8" s="51"/>
      <c r="E8" s="51"/>
      <c r="F8" s="173">
        <v>234925.55</v>
      </c>
      <c r="G8" s="156">
        <f t="shared" si="0"/>
        <v>112.14439438302182</v>
      </c>
      <c r="H8" s="156">
        <f t="shared" si="1"/>
        <v>0</v>
      </c>
    </row>
    <row r="9" spans="1:8" ht="30" customHeight="1">
      <c r="A9" s="37">
        <v>6361</v>
      </c>
      <c r="B9" s="38" t="s">
        <v>153</v>
      </c>
      <c r="C9" s="52">
        <v>209484.88</v>
      </c>
      <c r="D9" s="52"/>
      <c r="E9" s="52"/>
      <c r="F9" s="52">
        <v>234925.55</v>
      </c>
      <c r="G9" s="156">
        <f t="shared" si="0"/>
        <v>112.14439438302182</v>
      </c>
      <c r="H9" s="156">
        <f t="shared" si="1"/>
        <v>0</v>
      </c>
    </row>
    <row r="10" spans="1:8" ht="30" customHeight="1">
      <c r="A10" s="37">
        <v>6362</v>
      </c>
      <c r="B10" s="38" t="s">
        <v>154</v>
      </c>
      <c r="C10" s="52">
        <v>0</v>
      </c>
      <c r="D10" s="52"/>
      <c r="E10" s="52"/>
      <c r="F10" s="52"/>
      <c r="G10" s="156">
        <f t="shared" si="0"/>
        <v>0</v>
      </c>
      <c r="H10" s="156">
        <f t="shared" si="1"/>
        <v>0</v>
      </c>
    </row>
    <row r="11" spans="1:8" s="36" customFormat="1" ht="30" customHeight="1">
      <c r="A11" s="33">
        <v>638</v>
      </c>
      <c r="B11" s="34" t="s">
        <v>155</v>
      </c>
      <c r="C11" s="51">
        <v>0</v>
      </c>
      <c r="D11" s="51"/>
      <c r="E11" s="51"/>
      <c r="F11" s="51"/>
      <c r="G11" s="156">
        <f t="shared" si="0"/>
        <v>0</v>
      </c>
      <c r="H11" s="156">
        <f t="shared" si="1"/>
        <v>0</v>
      </c>
    </row>
    <row r="12" spans="1:8" ht="30" customHeight="1">
      <c r="A12" s="37">
        <v>6381</v>
      </c>
      <c r="B12" s="38" t="s">
        <v>156</v>
      </c>
      <c r="C12" s="52">
        <v>0</v>
      </c>
      <c r="D12" s="52"/>
      <c r="E12" s="52"/>
      <c r="F12" s="52"/>
      <c r="G12" s="156">
        <f t="shared" si="0"/>
        <v>0</v>
      </c>
      <c r="H12" s="156">
        <f t="shared" si="1"/>
        <v>0</v>
      </c>
    </row>
    <row r="13" spans="1:8" ht="30" customHeight="1">
      <c r="A13" s="33">
        <v>64</v>
      </c>
      <c r="B13" s="34" t="s">
        <v>158</v>
      </c>
      <c r="C13" s="51">
        <v>49.52</v>
      </c>
      <c r="D13" s="51">
        <v>4</v>
      </c>
      <c r="E13" s="51"/>
      <c r="F13" s="116">
        <v>77.61</v>
      </c>
      <c r="G13" s="156">
        <f t="shared" si="0"/>
        <v>156.72455573505653</v>
      </c>
      <c r="H13" s="156">
        <f t="shared" si="1"/>
        <v>1940.25</v>
      </c>
    </row>
    <row r="14" spans="1:8" s="36" customFormat="1" ht="30" customHeight="1">
      <c r="A14" s="33">
        <v>641</v>
      </c>
      <c r="B14" s="34" t="s">
        <v>159</v>
      </c>
      <c r="C14" s="51">
        <v>49.52</v>
      </c>
      <c r="D14" s="51"/>
      <c r="E14" s="51"/>
      <c r="F14" s="51">
        <v>77.61</v>
      </c>
      <c r="G14" s="156">
        <f t="shared" si="0"/>
        <v>156.72455573505653</v>
      </c>
      <c r="H14" s="156">
        <f t="shared" si="1"/>
        <v>0</v>
      </c>
    </row>
    <row r="15" spans="1:8" ht="30" customHeight="1">
      <c r="A15" s="37">
        <v>6413</v>
      </c>
      <c r="B15" s="38" t="s">
        <v>172</v>
      </c>
      <c r="C15" s="52">
        <v>0.09</v>
      </c>
      <c r="D15" s="52"/>
      <c r="E15" s="52"/>
      <c r="F15" s="52">
        <v>0.01</v>
      </c>
      <c r="G15" s="156">
        <f t="shared" si="0"/>
        <v>11.111111111111112</v>
      </c>
      <c r="H15" s="156">
        <f t="shared" si="1"/>
        <v>0</v>
      </c>
    </row>
    <row r="16" spans="1:8" ht="30" customHeight="1">
      <c r="A16" s="37">
        <v>6414</v>
      </c>
      <c r="B16" s="38" t="s">
        <v>290</v>
      </c>
      <c r="C16" s="52">
        <v>49.43</v>
      </c>
      <c r="D16" s="52"/>
      <c r="E16" s="52"/>
      <c r="F16" s="52">
        <v>77.6</v>
      </c>
      <c r="G16" s="156">
        <f t="shared" si="0"/>
        <v>156.98968237912197</v>
      </c>
      <c r="H16" s="156">
        <f t="shared" si="1"/>
        <v>0</v>
      </c>
    </row>
    <row r="17" spans="1:8" s="36" customFormat="1" ht="30" customHeight="1">
      <c r="A17" s="33">
        <v>642</v>
      </c>
      <c r="B17" s="34" t="s">
        <v>160</v>
      </c>
      <c r="C17" s="51">
        <v>0</v>
      </c>
      <c r="D17" s="51"/>
      <c r="E17" s="51"/>
      <c r="F17" s="51"/>
      <c r="G17" s="156">
        <f t="shared" si="0"/>
        <v>0</v>
      </c>
      <c r="H17" s="156">
        <f t="shared" si="1"/>
        <v>0</v>
      </c>
    </row>
    <row r="18" spans="1:8" ht="30" customHeight="1">
      <c r="A18" s="37">
        <v>6422</v>
      </c>
      <c r="B18" s="38" t="s">
        <v>173</v>
      </c>
      <c r="C18" s="52">
        <v>0</v>
      </c>
      <c r="D18" s="52"/>
      <c r="E18" s="52"/>
      <c r="F18" s="52"/>
      <c r="G18" s="156">
        <f t="shared" si="0"/>
        <v>0</v>
      </c>
      <c r="H18" s="156">
        <f t="shared" si="1"/>
        <v>0</v>
      </c>
    </row>
    <row r="19" spans="1:8" s="36" customFormat="1" ht="30" customHeight="1">
      <c r="A19" s="33">
        <v>65</v>
      </c>
      <c r="B19" s="34" t="s">
        <v>161</v>
      </c>
      <c r="C19" s="51">
        <v>69982.05</v>
      </c>
      <c r="D19" s="51">
        <v>94998.42</v>
      </c>
      <c r="E19" s="51"/>
      <c r="F19" s="51">
        <v>57345.44</v>
      </c>
      <c r="G19" s="156">
        <f t="shared" si="0"/>
        <v>81.94306968715549</v>
      </c>
      <c r="H19" s="156">
        <f t="shared" si="1"/>
        <v>60.36462501165809</v>
      </c>
    </row>
    <row r="20" spans="1:17" s="42" customFormat="1" ht="30" customHeight="1">
      <c r="A20" s="33">
        <v>652</v>
      </c>
      <c r="B20" s="34" t="s">
        <v>89</v>
      </c>
      <c r="C20" s="51">
        <v>69982.05</v>
      </c>
      <c r="D20" s="51"/>
      <c r="E20" s="51"/>
      <c r="F20" s="51">
        <v>57345.44</v>
      </c>
      <c r="G20" s="156">
        <f t="shared" si="0"/>
        <v>81.94306968715549</v>
      </c>
      <c r="H20" s="156">
        <f t="shared" si="1"/>
        <v>0</v>
      </c>
      <c r="I20" s="40"/>
      <c r="J20" s="40"/>
      <c r="K20" s="40"/>
      <c r="L20" s="40"/>
      <c r="M20" s="40"/>
      <c r="N20" s="41"/>
      <c r="O20" s="41"/>
      <c r="P20" s="41"/>
      <c r="Q20" s="41"/>
    </row>
    <row r="21" spans="1:17" s="36" customFormat="1" ht="30" customHeight="1">
      <c r="A21" s="37">
        <v>6526</v>
      </c>
      <c r="B21" s="38" t="s">
        <v>90</v>
      </c>
      <c r="C21" s="52">
        <v>69982.05</v>
      </c>
      <c r="D21" s="52"/>
      <c r="E21" s="52"/>
      <c r="F21" s="52">
        <v>57345.44</v>
      </c>
      <c r="G21" s="156">
        <f t="shared" si="0"/>
        <v>81.94306968715549</v>
      </c>
      <c r="H21" s="156">
        <f t="shared" si="1"/>
        <v>0</v>
      </c>
      <c r="I21" s="43"/>
      <c r="J21" s="43"/>
      <c r="K21" s="43"/>
      <c r="L21" s="43"/>
      <c r="M21" s="43"/>
      <c r="N21" s="43"/>
      <c r="O21" s="43"/>
      <c r="P21" s="44"/>
      <c r="Q21" s="44"/>
    </row>
    <row r="22" spans="1:8" ht="30" customHeight="1">
      <c r="A22" s="33">
        <v>66</v>
      </c>
      <c r="B22" s="34" t="s">
        <v>87</v>
      </c>
      <c r="C22" s="51">
        <v>1528.97</v>
      </c>
      <c r="D22" s="51">
        <v>10015.86</v>
      </c>
      <c r="E22" s="51"/>
      <c r="F22" s="173">
        <v>1041</v>
      </c>
      <c r="G22" s="156">
        <f t="shared" si="0"/>
        <v>68.08505072041963</v>
      </c>
      <c r="H22" s="156">
        <f t="shared" si="1"/>
        <v>10.39351588380828</v>
      </c>
    </row>
    <row r="23" spans="1:8" s="36" customFormat="1" ht="30" customHeight="1">
      <c r="A23" s="33">
        <v>661</v>
      </c>
      <c r="B23" s="34" t="s">
        <v>162</v>
      </c>
      <c r="C23" s="51">
        <v>1528.97</v>
      </c>
      <c r="D23" s="51"/>
      <c r="E23" s="51"/>
      <c r="F23" s="51">
        <v>1041</v>
      </c>
      <c r="G23" s="156">
        <f t="shared" si="0"/>
        <v>68.08505072041963</v>
      </c>
      <c r="H23" s="156">
        <f t="shared" si="1"/>
        <v>0</v>
      </c>
    </row>
    <row r="24" spans="1:8" ht="30" customHeight="1">
      <c r="A24" s="37">
        <v>6615</v>
      </c>
      <c r="B24" s="38" t="s">
        <v>306</v>
      </c>
      <c r="C24" s="52">
        <v>1528.97</v>
      </c>
      <c r="D24" s="52"/>
      <c r="E24" s="52"/>
      <c r="F24" s="52">
        <v>1041</v>
      </c>
      <c r="G24" s="156">
        <f t="shared" si="0"/>
        <v>68.08505072041963</v>
      </c>
      <c r="H24" s="156">
        <f t="shared" si="1"/>
        <v>0</v>
      </c>
    </row>
    <row r="25" spans="1:8" s="36" customFormat="1" ht="30" customHeight="1">
      <c r="A25" s="33">
        <v>663</v>
      </c>
      <c r="B25" s="34" t="s">
        <v>88</v>
      </c>
      <c r="C25" s="51">
        <v>0</v>
      </c>
      <c r="D25" s="51"/>
      <c r="E25" s="51"/>
      <c r="F25" s="51"/>
      <c r="G25" s="156">
        <f t="shared" si="0"/>
        <v>0</v>
      </c>
      <c r="H25" s="156">
        <f t="shared" si="1"/>
        <v>0</v>
      </c>
    </row>
    <row r="26" spans="1:8" ht="30" customHeight="1">
      <c r="A26" s="37">
        <v>6631</v>
      </c>
      <c r="B26" s="38" t="s">
        <v>163</v>
      </c>
      <c r="C26" s="52">
        <v>0</v>
      </c>
      <c r="D26" s="52"/>
      <c r="E26" s="52"/>
      <c r="F26" s="52"/>
      <c r="G26" s="156">
        <f t="shared" si="0"/>
        <v>0</v>
      </c>
      <c r="H26" s="156">
        <f t="shared" si="1"/>
        <v>0</v>
      </c>
    </row>
    <row r="27" spans="1:8" ht="30" customHeight="1">
      <c r="A27" s="33">
        <v>67</v>
      </c>
      <c r="B27" s="34" t="s">
        <v>84</v>
      </c>
      <c r="C27" s="51">
        <v>61420.57</v>
      </c>
      <c r="D27" s="51">
        <v>100681</v>
      </c>
      <c r="E27" s="51"/>
      <c r="F27" s="173">
        <v>59350.18</v>
      </c>
      <c r="G27" s="156">
        <f t="shared" si="0"/>
        <v>96.6291586027287</v>
      </c>
      <c r="H27" s="156">
        <f t="shared" si="1"/>
        <v>58.94873908681877</v>
      </c>
    </row>
    <row r="28" spans="1:8" ht="30" customHeight="1">
      <c r="A28" s="33">
        <v>671</v>
      </c>
      <c r="B28" s="34" t="s">
        <v>157</v>
      </c>
      <c r="C28" s="51">
        <v>61420.57</v>
      </c>
      <c r="D28" s="51"/>
      <c r="E28" s="51"/>
      <c r="F28" s="51">
        <v>59350.18</v>
      </c>
      <c r="G28" s="156">
        <f t="shared" si="0"/>
        <v>96.6291586027287</v>
      </c>
      <c r="H28" s="156">
        <f t="shared" si="1"/>
        <v>0</v>
      </c>
    </row>
    <row r="29" spans="1:8" ht="30" customHeight="1">
      <c r="A29" s="37">
        <v>6711</v>
      </c>
      <c r="B29" s="38" t="s">
        <v>85</v>
      </c>
      <c r="C29" s="52">
        <v>61420.57</v>
      </c>
      <c r="D29" s="52"/>
      <c r="E29" s="52"/>
      <c r="F29" s="52">
        <v>59350.18</v>
      </c>
      <c r="G29" s="156">
        <f t="shared" si="0"/>
        <v>96.6291586027287</v>
      </c>
      <c r="H29" s="156">
        <f t="shared" si="1"/>
        <v>0</v>
      </c>
    </row>
    <row r="30" spans="1:9" ht="37.5" customHeight="1">
      <c r="A30" s="37">
        <v>6712</v>
      </c>
      <c r="B30" s="78" t="s">
        <v>86</v>
      </c>
      <c r="C30" s="52">
        <v>0</v>
      </c>
      <c r="D30" s="52"/>
      <c r="E30" s="52"/>
      <c r="F30" s="52"/>
      <c r="G30" s="156">
        <f t="shared" si="0"/>
        <v>0</v>
      </c>
      <c r="H30" s="156">
        <f t="shared" si="1"/>
        <v>0</v>
      </c>
      <c r="I30" s="45"/>
    </row>
    <row r="31" spans="1:9" ht="37.5" customHeight="1">
      <c r="A31" s="134">
        <v>68</v>
      </c>
      <c r="B31" s="135" t="s">
        <v>274</v>
      </c>
      <c r="C31" s="119">
        <v>500.58</v>
      </c>
      <c r="D31" s="119">
        <v>797</v>
      </c>
      <c r="E31" s="119"/>
      <c r="F31" s="119"/>
      <c r="G31" s="156">
        <f t="shared" si="0"/>
        <v>0</v>
      </c>
      <c r="H31" s="156">
        <f t="shared" si="1"/>
        <v>0</v>
      </c>
      <c r="I31" s="45"/>
    </row>
    <row r="32" spans="1:9" ht="37.5" customHeight="1">
      <c r="A32" s="134">
        <v>683</v>
      </c>
      <c r="B32" s="135" t="s">
        <v>273</v>
      </c>
      <c r="C32" s="118">
        <v>500.58</v>
      </c>
      <c r="D32" s="118"/>
      <c r="E32" s="119"/>
      <c r="F32" s="119"/>
      <c r="G32" s="156">
        <f t="shared" si="0"/>
        <v>0</v>
      </c>
      <c r="H32" s="156">
        <f t="shared" si="1"/>
        <v>0</v>
      </c>
      <c r="I32" s="45"/>
    </row>
    <row r="33" spans="1:9" ht="37.5" customHeight="1">
      <c r="A33" s="133">
        <v>6831</v>
      </c>
      <c r="B33" s="78" t="s">
        <v>273</v>
      </c>
      <c r="C33" s="119">
        <v>500.58</v>
      </c>
      <c r="D33" s="119"/>
      <c r="E33" s="119"/>
      <c r="F33" s="119"/>
      <c r="G33" s="156">
        <f t="shared" si="0"/>
        <v>0</v>
      </c>
      <c r="H33" s="156">
        <f t="shared" si="1"/>
        <v>0</v>
      </c>
      <c r="I33" s="45"/>
    </row>
    <row r="34" spans="1:9" s="36" customFormat="1" ht="30" customHeight="1">
      <c r="A34" s="87">
        <v>7</v>
      </c>
      <c r="B34" s="85" t="s">
        <v>214</v>
      </c>
      <c r="C34" s="117">
        <v>11.6</v>
      </c>
      <c r="D34" s="117">
        <v>0</v>
      </c>
      <c r="E34" s="117">
        <v>0</v>
      </c>
      <c r="F34" s="117">
        <v>0</v>
      </c>
      <c r="G34" s="156">
        <f t="shared" si="0"/>
        <v>0</v>
      </c>
      <c r="H34" s="156">
        <f t="shared" si="1"/>
        <v>0</v>
      </c>
      <c r="I34" s="45"/>
    </row>
    <row r="35" spans="1:9" s="36" customFormat="1" ht="30" customHeight="1">
      <c r="A35" s="76">
        <v>71</v>
      </c>
      <c r="B35" s="74" t="s">
        <v>215</v>
      </c>
      <c r="C35" s="118">
        <v>0</v>
      </c>
      <c r="D35" s="118"/>
      <c r="E35" s="118"/>
      <c r="F35" s="118"/>
      <c r="G35" s="156">
        <f t="shared" si="0"/>
        <v>0</v>
      </c>
      <c r="H35" s="156">
        <f t="shared" si="1"/>
        <v>0</v>
      </c>
      <c r="I35" s="45"/>
    </row>
    <row r="36" spans="1:9" ht="30" customHeight="1">
      <c r="A36" s="75">
        <v>711</v>
      </c>
      <c r="B36" s="73" t="s">
        <v>216</v>
      </c>
      <c r="C36" s="119"/>
      <c r="D36" s="52"/>
      <c r="E36" s="52"/>
      <c r="F36" s="52"/>
      <c r="G36" s="156">
        <f t="shared" si="0"/>
        <v>0</v>
      </c>
      <c r="H36" s="156">
        <f t="shared" si="1"/>
        <v>0</v>
      </c>
      <c r="I36" s="45"/>
    </row>
    <row r="37" spans="1:9" s="36" customFormat="1" ht="30" customHeight="1">
      <c r="A37" s="76">
        <v>72</v>
      </c>
      <c r="B37" s="74" t="s">
        <v>217</v>
      </c>
      <c r="C37" s="118">
        <v>11.6</v>
      </c>
      <c r="D37" s="118"/>
      <c r="E37" s="118"/>
      <c r="F37" s="118"/>
      <c r="G37" s="156">
        <f t="shared" si="0"/>
        <v>0</v>
      </c>
      <c r="H37" s="156">
        <f t="shared" si="1"/>
        <v>0</v>
      </c>
      <c r="I37" s="45"/>
    </row>
    <row r="38" spans="1:9" ht="30" customHeight="1">
      <c r="A38" s="76">
        <v>721</v>
      </c>
      <c r="B38" s="74" t="s">
        <v>218</v>
      </c>
      <c r="C38" s="118">
        <v>11.6</v>
      </c>
      <c r="D38" s="51"/>
      <c r="E38" s="52"/>
      <c r="F38" s="52"/>
      <c r="G38" s="156">
        <f t="shared" si="0"/>
        <v>0</v>
      </c>
      <c r="H38" s="156">
        <f t="shared" si="1"/>
        <v>0</v>
      </c>
      <c r="I38" s="45"/>
    </row>
    <row r="39" spans="1:9" ht="30" customHeight="1">
      <c r="A39" s="75">
        <v>7211</v>
      </c>
      <c r="B39" s="73" t="s">
        <v>275</v>
      </c>
      <c r="C39" s="119">
        <v>11.6</v>
      </c>
      <c r="D39" s="52"/>
      <c r="E39" s="52"/>
      <c r="F39" s="52"/>
      <c r="G39" s="156">
        <f t="shared" si="0"/>
        <v>0</v>
      </c>
      <c r="H39" s="156">
        <f t="shared" si="1"/>
        <v>0</v>
      </c>
      <c r="I39" s="45"/>
    </row>
    <row r="40" spans="1:9" ht="30" customHeight="1">
      <c r="A40" s="75">
        <v>722</v>
      </c>
      <c r="B40" s="73" t="s">
        <v>219</v>
      </c>
      <c r="C40" s="119"/>
      <c r="D40" s="52"/>
      <c r="E40" s="52"/>
      <c r="F40" s="52"/>
      <c r="G40" s="156">
        <f t="shared" si="0"/>
        <v>0</v>
      </c>
      <c r="H40" s="156">
        <f t="shared" si="1"/>
        <v>0</v>
      </c>
      <c r="I40" s="45"/>
    </row>
    <row r="41" spans="1:9" ht="30" customHeight="1">
      <c r="A41" s="80">
        <v>723</v>
      </c>
      <c r="B41" s="81" t="s">
        <v>220</v>
      </c>
      <c r="C41" s="120"/>
      <c r="D41" s="121"/>
      <c r="E41" s="121"/>
      <c r="F41" s="121"/>
      <c r="G41" s="156">
        <f t="shared" si="0"/>
        <v>0</v>
      </c>
      <c r="H41" s="156">
        <f t="shared" si="1"/>
        <v>0</v>
      </c>
      <c r="I41" s="45"/>
    </row>
    <row r="42" spans="1:9" s="36" customFormat="1" ht="30" customHeight="1">
      <c r="A42" s="84">
        <v>8</v>
      </c>
      <c r="B42" s="85" t="s">
        <v>221</v>
      </c>
      <c r="C42" s="116">
        <v>0</v>
      </c>
      <c r="D42" s="116">
        <v>0</v>
      </c>
      <c r="E42" s="116">
        <v>0</v>
      </c>
      <c r="F42" s="116">
        <v>0</v>
      </c>
      <c r="G42" s="156">
        <f t="shared" si="0"/>
        <v>0</v>
      </c>
      <c r="H42" s="156">
        <f t="shared" si="1"/>
        <v>0</v>
      </c>
      <c r="I42" s="45"/>
    </row>
    <row r="43" spans="1:9" s="36" customFormat="1" ht="30" customHeight="1">
      <c r="A43" s="82">
        <v>81</v>
      </c>
      <c r="B43" s="74" t="s">
        <v>222</v>
      </c>
      <c r="C43" s="51"/>
      <c r="D43" s="51"/>
      <c r="E43" s="51"/>
      <c r="F43" s="51"/>
      <c r="G43" s="156">
        <f t="shared" si="0"/>
        <v>0</v>
      </c>
      <c r="H43" s="156">
        <f t="shared" si="1"/>
        <v>0</v>
      </c>
      <c r="I43" s="45"/>
    </row>
    <row r="44" spans="1:9" ht="30" customHeight="1">
      <c r="A44" s="83">
        <v>818</v>
      </c>
      <c r="B44" s="73" t="s">
        <v>223</v>
      </c>
      <c r="C44" s="52"/>
      <c r="D44" s="52"/>
      <c r="E44" s="52"/>
      <c r="F44" s="52"/>
      <c r="G44" s="156">
        <f t="shared" si="0"/>
        <v>0</v>
      </c>
      <c r="H44" s="156">
        <f t="shared" si="1"/>
        <v>0</v>
      </c>
      <c r="I44" s="45"/>
    </row>
    <row r="45" spans="1:9" s="36" customFormat="1" ht="30" customHeight="1">
      <c r="A45" s="82">
        <v>83</v>
      </c>
      <c r="B45" s="74" t="s">
        <v>224</v>
      </c>
      <c r="C45" s="51"/>
      <c r="D45" s="51"/>
      <c r="E45" s="51"/>
      <c r="F45" s="51"/>
      <c r="G45" s="156">
        <f t="shared" si="0"/>
        <v>0</v>
      </c>
      <c r="H45" s="156">
        <f t="shared" si="1"/>
        <v>0</v>
      </c>
      <c r="I45" s="45"/>
    </row>
    <row r="46" spans="1:9" ht="30" customHeight="1">
      <c r="A46" s="83">
        <v>832</v>
      </c>
      <c r="B46" s="73" t="s">
        <v>225</v>
      </c>
      <c r="C46" s="52"/>
      <c r="D46" s="52"/>
      <c r="E46" s="52"/>
      <c r="F46" s="52"/>
      <c r="G46" s="156">
        <f t="shared" si="0"/>
        <v>0</v>
      </c>
      <c r="H46" s="156">
        <f t="shared" si="1"/>
        <v>0</v>
      </c>
      <c r="I46" s="45"/>
    </row>
    <row r="47" spans="1:9" s="36" customFormat="1" ht="30" customHeight="1">
      <c r="A47" s="82">
        <v>84</v>
      </c>
      <c r="B47" s="74" t="s">
        <v>226</v>
      </c>
      <c r="C47" s="51"/>
      <c r="D47" s="51"/>
      <c r="E47" s="51"/>
      <c r="F47" s="51"/>
      <c r="G47" s="156">
        <f t="shared" si="0"/>
        <v>0</v>
      </c>
      <c r="H47" s="156">
        <f t="shared" si="1"/>
        <v>0</v>
      </c>
      <c r="I47" s="45"/>
    </row>
    <row r="48" spans="1:9" ht="30" customHeight="1">
      <c r="A48" s="83">
        <v>844</v>
      </c>
      <c r="B48" s="73" t="s">
        <v>227</v>
      </c>
      <c r="C48" s="52"/>
      <c r="D48" s="52"/>
      <c r="E48" s="52"/>
      <c r="F48" s="52"/>
      <c r="G48" s="156">
        <f t="shared" si="0"/>
        <v>0</v>
      </c>
      <c r="H48" s="156">
        <f t="shared" si="1"/>
        <v>0</v>
      </c>
      <c r="I48" s="45"/>
    </row>
    <row r="49" spans="1:9" ht="30" customHeight="1">
      <c r="A49" s="82">
        <v>92</v>
      </c>
      <c r="B49" s="74" t="s">
        <v>286</v>
      </c>
      <c r="C49" s="52"/>
      <c r="D49" s="52">
        <v>26995.93</v>
      </c>
      <c r="E49" s="52"/>
      <c r="F49" s="52"/>
      <c r="G49" s="156">
        <f t="shared" si="0"/>
        <v>0</v>
      </c>
      <c r="H49" s="156">
        <f t="shared" si="1"/>
        <v>0</v>
      </c>
      <c r="I49" s="45"/>
    </row>
    <row r="50" spans="1:9" ht="30" customHeight="1">
      <c r="A50" s="82">
        <v>922</v>
      </c>
      <c r="B50" s="74" t="s">
        <v>287</v>
      </c>
      <c r="C50" s="52"/>
      <c r="D50" s="52"/>
      <c r="E50" s="52"/>
      <c r="F50" s="52"/>
      <c r="G50" s="156">
        <f t="shared" si="0"/>
        <v>0</v>
      </c>
      <c r="H50" s="156">
        <f t="shared" si="1"/>
        <v>0</v>
      </c>
      <c r="I50" s="45"/>
    </row>
    <row r="51" spans="1:8" ht="30" customHeight="1">
      <c r="A51" s="91" t="s">
        <v>94</v>
      </c>
      <c r="B51" s="92"/>
      <c r="C51" s="122">
        <v>342978.17</v>
      </c>
      <c r="D51" s="122">
        <v>639713.21</v>
      </c>
      <c r="E51" s="122">
        <v>0</v>
      </c>
      <c r="F51" s="122">
        <v>352739.78</v>
      </c>
      <c r="G51" s="156">
        <f t="shared" si="0"/>
        <v>102.84613157741207</v>
      </c>
      <c r="H51" s="156">
        <f t="shared" si="1"/>
        <v>55.14029951015081</v>
      </c>
    </row>
    <row r="52" spans="1:8" ht="30" customHeight="1">
      <c r="A52" s="70"/>
      <c r="B52" s="47"/>
      <c r="C52" s="58"/>
      <c r="D52" s="58"/>
      <c r="E52" s="58"/>
      <c r="F52" s="58"/>
      <c r="G52" s="157"/>
      <c r="H52" s="157"/>
    </row>
    <row r="53" spans="1:8" s="50" customFormat="1" ht="20.25" customHeight="1">
      <c r="A53" s="183" t="s">
        <v>164</v>
      </c>
      <c r="B53" s="183"/>
      <c r="C53" s="183"/>
      <c r="D53" s="183"/>
      <c r="E53" s="183"/>
      <c r="F53" s="183"/>
      <c r="G53" s="183"/>
      <c r="H53" s="183"/>
    </row>
    <row r="54" spans="1:8" s="127" customFormat="1" ht="44.25" customHeight="1">
      <c r="A54" s="25" t="s">
        <v>232</v>
      </c>
      <c r="B54" s="26" t="s">
        <v>233</v>
      </c>
      <c r="C54" s="27" t="s">
        <v>298</v>
      </c>
      <c r="D54" s="28" t="s">
        <v>320</v>
      </c>
      <c r="E54" s="28" t="s">
        <v>321</v>
      </c>
      <c r="F54" s="28" t="s">
        <v>322</v>
      </c>
      <c r="G54" s="155" t="s">
        <v>82</v>
      </c>
      <c r="H54" s="155" t="s">
        <v>82</v>
      </c>
    </row>
    <row r="55" spans="1:8" s="50" customFormat="1" ht="12.75">
      <c r="A55" s="182">
        <v>1</v>
      </c>
      <c r="B55" s="182"/>
      <c r="C55" s="115">
        <v>2</v>
      </c>
      <c r="D55" s="67">
        <v>3</v>
      </c>
      <c r="E55" s="67">
        <v>4</v>
      </c>
      <c r="F55" s="67">
        <v>5</v>
      </c>
      <c r="G55" s="155" t="s">
        <v>83</v>
      </c>
      <c r="H55" s="155" t="s">
        <v>294</v>
      </c>
    </row>
    <row r="56" spans="1:8" s="50" customFormat="1" ht="20.25" customHeight="1">
      <c r="A56" s="54">
        <v>1</v>
      </c>
      <c r="B56" s="54" t="s">
        <v>165</v>
      </c>
      <c r="C56" s="46">
        <v>270905.45</v>
      </c>
      <c r="D56" s="46">
        <v>506902</v>
      </c>
      <c r="E56" s="46">
        <v>0</v>
      </c>
      <c r="F56" s="46">
        <v>294275.73</v>
      </c>
      <c r="G56" s="149">
        <f>IF(C56&lt;&gt;0,F56/C56*100,0)</f>
        <v>108.62672936258757</v>
      </c>
      <c r="H56" s="149">
        <f>IF(D56&lt;&gt;0,F56/D56*100,0)</f>
        <v>58.05377173497046</v>
      </c>
    </row>
    <row r="57" spans="1:8" s="50" customFormat="1" ht="20.25" customHeight="1">
      <c r="A57" s="54">
        <v>2</v>
      </c>
      <c r="B57" s="54" t="s">
        <v>169</v>
      </c>
      <c r="C57" s="46">
        <v>1528.97</v>
      </c>
      <c r="D57" s="46">
        <v>10015.86</v>
      </c>
      <c r="E57" s="46">
        <v>0</v>
      </c>
      <c r="F57" s="46">
        <v>1041</v>
      </c>
      <c r="G57" s="149">
        <f aca="true" t="shared" si="2" ref="G57:G61">IF(C57&lt;&gt;0,F57/C57*100,0)</f>
        <v>68.08505072041963</v>
      </c>
      <c r="H57" s="149">
        <f aca="true" t="shared" si="3" ref="H57:H61">IF(D57&lt;&gt;0,F57/D57*100,0)</f>
        <v>10.39351588380828</v>
      </c>
    </row>
    <row r="58" spans="1:8" s="50" customFormat="1" ht="20.25" customHeight="1">
      <c r="A58" s="54">
        <v>3</v>
      </c>
      <c r="B58" s="54" t="s">
        <v>166</v>
      </c>
      <c r="C58" s="46">
        <v>0</v>
      </c>
      <c r="D58" s="46">
        <v>0</v>
      </c>
      <c r="E58" s="46">
        <v>0</v>
      </c>
      <c r="F58" s="46">
        <v>0</v>
      </c>
      <c r="G58" s="149">
        <f t="shared" si="2"/>
        <v>0</v>
      </c>
      <c r="H58" s="149">
        <f t="shared" si="3"/>
        <v>0</v>
      </c>
    </row>
    <row r="59" spans="1:8" s="50" customFormat="1" ht="20.25" customHeight="1">
      <c r="A59" s="54">
        <v>4</v>
      </c>
      <c r="B59" s="54" t="s">
        <v>167</v>
      </c>
      <c r="C59" s="46">
        <v>70543.75</v>
      </c>
      <c r="D59" s="46">
        <v>122795.35</v>
      </c>
      <c r="E59" s="46">
        <v>0</v>
      </c>
      <c r="F59" s="46">
        <v>57423.05</v>
      </c>
      <c r="G59" s="149">
        <f t="shared" si="2"/>
        <v>81.40062018251085</v>
      </c>
      <c r="H59" s="149">
        <f t="shared" si="3"/>
        <v>46.763212124889094</v>
      </c>
    </row>
    <row r="60" spans="1:8" s="50" customFormat="1" ht="20.25" customHeight="1">
      <c r="A60" s="54">
        <v>5</v>
      </c>
      <c r="B60" s="54" t="s">
        <v>168</v>
      </c>
      <c r="C60" s="46">
        <v>0</v>
      </c>
      <c r="D60" s="46">
        <v>0</v>
      </c>
      <c r="E60" s="46">
        <v>0</v>
      </c>
      <c r="F60" s="46">
        <v>0</v>
      </c>
      <c r="G60" s="149">
        <f t="shared" si="2"/>
        <v>0</v>
      </c>
      <c r="H60" s="149">
        <f t="shared" si="3"/>
        <v>0</v>
      </c>
    </row>
    <row r="61" spans="1:8" s="53" customFormat="1" ht="20.25" customHeight="1">
      <c r="A61" s="54"/>
      <c r="B61" s="56" t="s">
        <v>170</v>
      </c>
      <c r="C61" s="57">
        <f>SUM(C56:C60)</f>
        <v>342978.17</v>
      </c>
      <c r="D61" s="57">
        <f>SUM(D56:D60)</f>
        <v>639713.21</v>
      </c>
      <c r="E61" s="57">
        <f>SUM(E56:E60)</f>
        <v>0</v>
      </c>
      <c r="F61" s="57">
        <f>SUM(F56:F60)</f>
        <v>352739.77999999997</v>
      </c>
      <c r="G61" s="149">
        <f t="shared" si="2"/>
        <v>102.84613157741205</v>
      </c>
      <c r="H61" s="149">
        <f t="shared" si="3"/>
        <v>55.140299510150804</v>
      </c>
    </row>
    <row r="62" spans="1:8" s="53" customFormat="1" ht="12.75">
      <c r="A62" s="55"/>
      <c r="B62" s="48"/>
      <c r="C62" s="62"/>
      <c r="D62" s="62"/>
      <c r="E62" s="62"/>
      <c r="F62" s="62"/>
      <c r="G62" s="158"/>
      <c r="H62" s="158"/>
    </row>
    <row r="63" spans="2:6" ht="30" customHeight="1">
      <c r="B63" s="21" t="s">
        <v>344</v>
      </c>
      <c r="D63" s="179" t="s">
        <v>295</v>
      </c>
      <c r="E63" s="180"/>
      <c r="F63" s="180"/>
    </row>
    <row r="64" spans="2:5" ht="30" customHeight="1">
      <c r="B64" s="21" t="s">
        <v>319</v>
      </c>
      <c r="D64" s="179" t="s">
        <v>341</v>
      </c>
      <c r="E64" s="180"/>
    </row>
    <row r="65" ht="30" customHeight="1">
      <c r="B65" s="21" t="s">
        <v>340</v>
      </c>
    </row>
  </sheetData>
  <mergeCells count="6">
    <mergeCell ref="D64:E64"/>
    <mergeCell ref="A1:H1"/>
    <mergeCell ref="A55:B55"/>
    <mergeCell ref="A53:H53"/>
    <mergeCell ref="A3:B3"/>
    <mergeCell ref="D63:F63"/>
  </mergeCells>
  <printOptions/>
  <pageMargins left="0.7" right="0.7" top="0.75" bottom="0.75" header="0.3" footer="0.3"/>
  <pageSetup fitToHeight="4" horizontalDpi="600" verticalDpi="600" orientation="portrait" paperSize="9" scale="41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view="pageBreakPreview" zoomScale="60" workbookViewId="0" topLeftCell="A91">
      <selection activeCell="B98" sqref="B98"/>
    </sheetView>
  </sheetViews>
  <sheetFormatPr defaultColWidth="9.140625" defaultRowHeight="12.75"/>
  <cols>
    <col min="1" max="1" width="9.28125" style="72" customWidth="1"/>
    <col min="2" max="2" width="42.28125" style="21" customWidth="1"/>
    <col min="3" max="3" width="18.421875" style="22" customWidth="1"/>
    <col min="4" max="4" width="19.00390625" style="22" customWidth="1"/>
    <col min="5" max="5" width="18.8515625" style="22" customWidth="1"/>
    <col min="6" max="6" width="18.00390625" style="22" customWidth="1"/>
    <col min="7" max="7" width="16.28125" style="23" customWidth="1"/>
    <col min="8" max="8" width="15.28125" style="24" customWidth="1"/>
    <col min="9" max="11" width="15.2812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8" ht="22.5" customHeight="1">
      <c r="A1" s="187" t="s">
        <v>323</v>
      </c>
      <c r="B1" s="187"/>
      <c r="C1" s="187"/>
      <c r="D1" s="187"/>
      <c r="E1" s="187"/>
      <c r="F1" s="187"/>
      <c r="G1" s="187"/>
      <c r="H1" s="187"/>
    </row>
    <row r="2" spans="1:8" s="63" customFormat="1" ht="38.25">
      <c r="A2" s="69" t="s">
        <v>95</v>
      </c>
      <c r="B2" s="26" t="s">
        <v>81</v>
      </c>
      <c r="C2" s="27" t="s">
        <v>299</v>
      </c>
      <c r="D2" s="28" t="s">
        <v>316</v>
      </c>
      <c r="E2" s="28" t="s">
        <v>317</v>
      </c>
      <c r="F2" s="28" t="s">
        <v>324</v>
      </c>
      <c r="G2" s="5" t="s">
        <v>82</v>
      </c>
      <c r="H2" s="6" t="s">
        <v>82</v>
      </c>
    </row>
    <row r="3" spans="1:8" s="68" customFormat="1" ht="12.75">
      <c r="A3" s="188">
        <v>1</v>
      </c>
      <c r="B3" s="189"/>
      <c r="C3" s="30">
        <v>2</v>
      </c>
      <c r="D3" s="31">
        <v>3</v>
      </c>
      <c r="E3" s="31">
        <v>4</v>
      </c>
      <c r="F3" s="31">
        <v>5</v>
      </c>
      <c r="G3" s="31" t="s">
        <v>83</v>
      </c>
      <c r="H3" s="67" t="s">
        <v>294</v>
      </c>
    </row>
    <row r="4" spans="1:8" ht="12.75">
      <c r="A4" s="89">
        <v>3</v>
      </c>
      <c r="B4" s="93" t="s">
        <v>325</v>
      </c>
      <c r="C4" s="86">
        <v>337404.86</v>
      </c>
      <c r="D4" s="86">
        <v>632200.35</v>
      </c>
      <c r="E4" s="86">
        <f>SUM(E5,E15,E47,E51,E56)</f>
        <v>0</v>
      </c>
      <c r="F4" s="86">
        <v>340096.61</v>
      </c>
      <c r="G4" s="149">
        <f>IF(C4&lt;&gt;0,F4/C4*100,0)</f>
        <v>100.79778044690879</v>
      </c>
      <c r="H4" s="149">
        <f aca="true" t="shared" si="0" ref="H4:H19">IF(D4&lt;&gt;0,F4/D4*100,0)</f>
        <v>53.79570099890011</v>
      </c>
    </row>
    <row r="5" spans="1:8" ht="12.75">
      <c r="A5" s="33">
        <v>31</v>
      </c>
      <c r="B5" s="64" t="s">
        <v>96</v>
      </c>
      <c r="C5" s="35">
        <v>203394.92</v>
      </c>
      <c r="D5" s="35">
        <v>402758</v>
      </c>
      <c r="E5" s="35">
        <v>0</v>
      </c>
      <c r="F5" s="35">
        <v>230106.07</v>
      </c>
      <c r="G5" s="149">
        <f aca="true" t="shared" si="1" ref="G5:G70">IF(C5&lt;&gt;0,F5/C5*100,0)</f>
        <v>113.13265346056825</v>
      </c>
      <c r="H5" s="149">
        <f t="shared" si="0"/>
        <v>57.13258830364636</v>
      </c>
    </row>
    <row r="6" spans="1:8" ht="12.75">
      <c r="A6" s="33">
        <v>311</v>
      </c>
      <c r="B6" s="64" t="s">
        <v>97</v>
      </c>
      <c r="C6" s="35">
        <v>165752.64</v>
      </c>
      <c r="D6" s="35"/>
      <c r="E6" s="35">
        <v>0</v>
      </c>
      <c r="F6" s="35">
        <v>186616.4</v>
      </c>
      <c r="G6" s="149">
        <f t="shared" si="1"/>
        <v>112.58728669419685</v>
      </c>
      <c r="H6" s="149">
        <f t="shared" si="0"/>
        <v>0</v>
      </c>
    </row>
    <row r="7" spans="1:8" ht="12.75">
      <c r="A7" s="37">
        <v>3111</v>
      </c>
      <c r="B7" s="38" t="s">
        <v>98</v>
      </c>
      <c r="C7" s="39">
        <v>165752.64</v>
      </c>
      <c r="D7" s="39"/>
      <c r="E7" s="39"/>
      <c r="F7" s="39">
        <v>186616.4</v>
      </c>
      <c r="G7" s="149">
        <f t="shared" si="1"/>
        <v>112.58728669419685</v>
      </c>
      <c r="H7" s="149">
        <f t="shared" si="0"/>
        <v>0</v>
      </c>
    </row>
    <row r="8" spans="1:8" ht="12.75">
      <c r="A8" s="37">
        <v>3113</v>
      </c>
      <c r="B8" s="38" t="s">
        <v>143</v>
      </c>
      <c r="C8" s="39"/>
      <c r="D8" s="39"/>
      <c r="E8" s="39"/>
      <c r="F8" s="39"/>
      <c r="G8" s="149">
        <f t="shared" si="1"/>
        <v>0</v>
      </c>
      <c r="H8" s="149">
        <f t="shared" si="0"/>
        <v>0</v>
      </c>
    </row>
    <row r="9" spans="1:8" ht="12.75">
      <c r="A9" s="37">
        <v>3114</v>
      </c>
      <c r="B9" s="38" t="s">
        <v>144</v>
      </c>
      <c r="C9" s="39"/>
      <c r="D9" s="39"/>
      <c r="E9" s="39"/>
      <c r="F9" s="39"/>
      <c r="G9" s="149">
        <f t="shared" si="1"/>
        <v>0</v>
      </c>
      <c r="H9" s="149">
        <f t="shared" si="0"/>
        <v>0</v>
      </c>
    </row>
    <row r="10" spans="1:8" ht="12.75">
      <c r="A10" s="33">
        <v>312</v>
      </c>
      <c r="B10" s="64" t="s">
        <v>99</v>
      </c>
      <c r="C10" s="35">
        <v>10260.97</v>
      </c>
      <c r="D10" s="35"/>
      <c r="E10" s="35">
        <v>0</v>
      </c>
      <c r="F10" s="35">
        <v>12689.04</v>
      </c>
      <c r="G10" s="149">
        <f t="shared" si="1"/>
        <v>123.663162449554</v>
      </c>
      <c r="H10" s="149">
        <f t="shared" si="0"/>
        <v>0</v>
      </c>
    </row>
    <row r="11" spans="1:8" ht="12.75">
      <c r="A11" s="37" t="s">
        <v>4</v>
      </c>
      <c r="B11" s="65" t="s">
        <v>99</v>
      </c>
      <c r="C11" s="39"/>
      <c r="D11" s="39"/>
      <c r="E11" s="39"/>
      <c r="F11" s="39"/>
      <c r="G11" s="149">
        <f t="shared" si="1"/>
        <v>0</v>
      </c>
      <c r="H11" s="149">
        <f t="shared" si="0"/>
        <v>0</v>
      </c>
    </row>
    <row r="12" spans="1:8" ht="12.75">
      <c r="A12" s="33">
        <v>313</v>
      </c>
      <c r="B12" s="64" t="s">
        <v>100</v>
      </c>
      <c r="C12" s="35">
        <v>27381.31</v>
      </c>
      <c r="D12" s="35"/>
      <c r="E12" s="35">
        <v>0</v>
      </c>
      <c r="F12" s="35">
        <v>30800.63</v>
      </c>
      <c r="G12" s="149">
        <f t="shared" si="1"/>
        <v>112.48778820297494</v>
      </c>
      <c r="H12" s="149">
        <f t="shared" si="0"/>
        <v>0</v>
      </c>
    </row>
    <row r="13" spans="1:8" ht="12.75">
      <c r="A13" s="37">
        <v>3132</v>
      </c>
      <c r="B13" s="65" t="s">
        <v>101</v>
      </c>
      <c r="C13" s="39">
        <v>27303.3</v>
      </c>
      <c r="D13" s="39"/>
      <c r="E13" s="39"/>
      <c r="F13" s="39">
        <v>30779.14</v>
      </c>
      <c r="G13" s="149">
        <f t="shared" si="1"/>
        <v>112.73047580329118</v>
      </c>
      <c r="H13" s="149">
        <f t="shared" si="0"/>
        <v>0</v>
      </c>
    </row>
    <row r="14" spans="1:8" ht="25.5">
      <c r="A14" s="37">
        <v>3133</v>
      </c>
      <c r="B14" s="65" t="s">
        <v>102</v>
      </c>
      <c r="C14" s="39">
        <v>78.01</v>
      </c>
      <c r="D14" s="39"/>
      <c r="E14" s="39"/>
      <c r="F14" s="39">
        <v>21.49</v>
      </c>
      <c r="G14" s="149">
        <f t="shared" si="1"/>
        <v>27.547750288424556</v>
      </c>
      <c r="H14" s="149">
        <f t="shared" si="0"/>
        <v>0</v>
      </c>
    </row>
    <row r="15" spans="1:8" ht="12.75">
      <c r="A15" s="33">
        <v>32</v>
      </c>
      <c r="B15" s="64" t="s">
        <v>103</v>
      </c>
      <c r="C15" s="35">
        <v>131429.3</v>
      </c>
      <c r="D15" s="35">
        <v>227001.35</v>
      </c>
      <c r="E15" s="35">
        <v>0</v>
      </c>
      <c r="F15" s="35">
        <v>108374.35</v>
      </c>
      <c r="G15" s="149">
        <f t="shared" si="1"/>
        <v>82.45828745949343</v>
      </c>
      <c r="H15" s="149">
        <f t="shared" si="0"/>
        <v>47.741720478754864</v>
      </c>
    </row>
    <row r="16" spans="1:8" ht="12.75">
      <c r="A16" s="33">
        <v>321</v>
      </c>
      <c r="B16" s="64" t="s">
        <v>104</v>
      </c>
      <c r="C16" s="35">
        <v>6180.6</v>
      </c>
      <c r="D16" s="35"/>
      <c r="E16" s="35">
        <f>SUM(E17:E20)</f>
        <v>0</v>
      </c>
      <c r="F16" s="35">
        <v>6646.92</v>
      </c>
      <c r="G16" s="149">
        <f t="shared" si="1"/>
        <v>107.54489855353849</v>
      </c>
      <c r="H16" s="149">
        <f t="shared" si="0"/>
        <v>0</v>
      </c>
    </row>
    <row r="17" spans="1:8" ht="12.75">
      <c r="A17" s="37" t="s">
        <v>8</v>
      </c>
      <c r="B17" s="65" t="s">
        <v>105</v>
      </c>
      <c r="C17" s="39">
        <v>2351.1</v>
      </c>
      <c r="D17" s="39"/>
      <c r="E17" s="39"/>
      <c r="F17" s="39">
        <v>3125.31</v>
      </c>
      <c r="G17" s="149">
        <f t="shared" si="1"/>
        <v>132.929692484369</v>
      </c>
      <c r="H17" s="149">
        <f t="shared" si="0"/>
        <v>0</v>
      </c>
    </row>
    <row r="18" spans="1:8" ht="25.5">
      <c r="A18" s="37" t="s">
        <v>7</v>
      </c>
      <c r="B18" s="65" t="s">
        <v>106</v>
      </c>
      <c r="C18" s="39">
        <v>3694.12</v>
      </c>
      <c r="D18" s="39"/>
      <c r="E18" s="39"/>
      <c r="F18" s="39">
        <v>3391.61</v>
      </c>
      <c r="G18" s="149">
        <f t="shared" si="1"/>
        <v>91.81104024774507</v>
      </c>
      <c r="H18" s="149">
        <f t="shared" si="0"/>
        <v>0</v>
      </c>
    </row>
    <row r="19" spans="1:8" ht="12.75">
      <c r="A19" s="37">
        <v>3213</v>
      </c>
      <c r="B19" s="65" t="s">
        <v>107</v>
      </c>
      <c r="C19" s="39">
        <v>119.45</v>
      </c>
      <c r="D19" s="39"/>
      <c r="E19" s="39"/>
      <c r="F19" s="39">
        <v>100</v>
      </c>
      <c r="G19" s="149">
        <f t="shared" si="1"/>
        <v>83.71703641691084</v>
      </c>
      <c r="H19" s="149">
        <f t="shared" si="0"/>
        <v>0</v>
      </c>
    </row>
    <row r="20" spans="1:8" ht="12.75">
      <c r="A20" s="37">
        <v>3214</v>
      </c>
      <c r="B20" s="65" t="s">
        <v>276</v>
      </c>
      <c r="C20" s="39">
        <v>15.93</v>
      </c>
      <c r="D20" s="39"/>
      <c r="E20" s="39"/>
      <c r="F20" s="39">
        <v>30</v>
      </c>
      <c r="G20" s="149">
        <f t="shared" si="1"/>
        <v>188.32391713747649</v>
      </c>
      <c r="H20" s="149">
        <f aca="true" t="shared" si="2" ref="H20:H85">IF(D20&lt;&gt;0,F20/D20*100,0)</f>
        <v>0</v>
      </c>
    </row>
    <row r="21" spans="1:8" ht="12.75">
      <c r="A21" s="33">
        <v>322</v>
      </c>
      <c r="B21" s="64" t="s">
        <v>108</v>
      </c>
      <c r="C21" s="35">
        <v>64027.35</v>
      </c>
      <c r="D21" s="35"/>
      <c r="E21" s="35">
        <v>0</v>
      </c>
      <c r="F21" s="35">
        <v>65029.21</v>
      </c>
      <c r="G21" s="149">
        <f t="shared" si="1"/>
        <v>101.56473756917943</v>
      </c>
      <c r="H21" s="149">
        <f t="shared" si="2"/>
        <v>0</v>
      </c>
    </row>
    <row r="22" spans="1:8" ht="12.75">
      <c r="A22" s="37" t="s">
        <v>49</v>
      </c>
      <c r="B22" s="65" t="s">
        <v>109</v>
      </c>
      <c r="C22" s="39">
        <v>7055.72</v>
      </c>
      <c r="D22" s="39"/>
      <c r="E22" s="39"/>
      <c r="F22" s="39">
        <v>6484.23</v>
      </c>
      <c r="G22" s="149">
        <f t="shared" si="1"/>
        <v>91.90033051198175</v>
      </c>
      <c r="H22" s="149">
        <f t="shared" si="2"/>
        <v>0</v>
      </c>
    </row>
    <row r="23" spans="1:8" ht="12.75">
      <c r="A23" s="37">
        <v>3222</v>
      </c>
      <c r="B23" s="65" t="s">
        <v>110</v>
      </c>
      <c r="C23" s="39">
        <v>35395.95</v>
      </c>
      <c r="D23" s="39"/>
      <c r="E23" s="39"/>
      <c r="F23" s="39">
        <v>37398.64</v>
      </c>
      <c r="G23" s="149">
        <f t="shared" si="1"/>
        <v>105.65796369358642</v>
      </c>
      <c r="H23" s="149">
        <f t="shared" si="2"/>
        <v>0</v>
      </c>
    </row>
    <row r="24" spans="1:8" ht="12.75">
      <c r="A24" s="37" t="s">
        <v>47</v>
      </c>
      <c r="B24" s="65" t="s">
        <v>111</v>
      </c>
      <c r="C24" s="39">
        <v>19802.87</v>
      </c>
      <c r="D24" s="39"/>
      <c r="E24" s="39"/>
      <c r="F24" s="39">
        <v>14186.74</v>
      </c>
      <c r="G24" s="149">
        <f t="shared" si="1"/>
        <v>71.63981786478425</v>
      </c>
      <c r="H24" s="149">
        <f t="shared" si="2"/>
        <v>0</v>
      </c>
    </row>
    <row r="25" spans="1:8" ht="25.5">
      <c r="A25" s="37" t="s">
        <v>51</v>
      </c>
      <c r="B25" s="65" t="s">
        <v>112</v>
      </c>
      <c r="C25" s="39">
        <v>881.43</v>
      </c>
      <c r="D25" s="39"/>
      <c r="E25" s="39"/>
      <c r="F25" s="39">
        <v>994.33</v>
      </c>
      <c r="G25" s="149">
        <f t="shared" si="1"/>
        <v>112.80873126623783</v>
      </c>
      <c r="H25" s="149">
        <f t="shared" si="2"/>
        <v>0</v>
      </c>
    </row>
    <row r="26" spans="1:8" ht="12.75">
      <c r="A26" s="37">
        <v>3225</v>
      </c>
      <c r="B26" s="65" t="s">
        <v>113</v>
      </c>
      <c r="C26" s="39">
        <v>790.35</v>
      </c>
      <c r="D26" s="39"/>
      <c r="E26" s="39"/>
      <c r="F26" s="39">
        <v>5748.81</v>
      </c>
      <c r="G26" s="149">
        <f t="shared" si="1"/>
        <v>727.3752135130006</v>
      </c>
      <c r="H26" s="149">
        <f t="shared" si="2"/>
        <v>0</v>
      </c>
    </row>
    <row r="27" spans="1:8" ht="12.75">
      <c r="A27" s="37">
        <v>3227</v>
      </c>
      <c r="B27" s="65" t="s">
        <v>114</v>
      </c>
      <c r="C27" s="39">
        <v>101.03</v>
      </c>
      <c r="D27" s="39"/>
      <c r="E27" s="39"/>
      <c r="F27" s="39">
        <v>216.46</v>
      </c>
      <c r="G27" s="149">
        <f t="shared" si="1"/>
        <v>214.25319212115213</v>
      </c>
      <c r="H27" s="149">
        <f t="shared" si="2"/>
        <v>0</v>
      </c>
    </row>
    <row r="28" spans="1:8" ht="12.75">
      <c r="A28" s="33">
        <v>323</v>
      </c>
      <c r="B28" s="64" t="s">
        <v>115</v>
      </c>
      <c r="C28" s="35">
        <v>39876.72</v>
      </c>
      <c r="D28" s="35"/>
      <c r="E28" s="35">
        <v>0</v>
      </c>
      <c r="F28" s="35">
        <v>31829.68</v>
      </c>
      <c r="G28" s="149">
        <f t="shared" si="1"/>
        <v>79.82020587450522</v>
      </c>
      <c r="H28" s="149">
        <f t="shared" si="2"/>
        <v>0</v>
      </c>
    </row>
    <row r="29" spans="1:8" ht="12.75">
      <c r="A29" s="37" t="s">
        <v>55</v>
      </c>
      <c r="B29" s="65" t="s">
        <v>116</v>
      </c>
      <c r="C29" s="39">
        <v>2566.69</v>
      </c>
      <c r="D29" s="39"/>
      <c r="E29" s="39"/>
      <c r="F29" s="39">
        <v>2973.74</v>
      </c>
      <c r="G29" s="149">
        <f t="shared" si="1"/>
        <v>115.85894673684784</v>
      </c>
      <c r="H29" s="149">
        <f t="shared" si="2"/>
        <v>0</v>
      </c>
    </row>
    <row r="30" spans="1:8" ht="12.75">
      <c r="A30" s="37" t="s">
        <v>20</v>
      </c>
      <c r="B30" s="65" t="s">
        <v>117</v>
      </c>
      <c r="C30" s="39">
        <v>24289.56</v>
      </c>
      <c r="D30" s="39"/>
      <c r="E30" s="39"/>
      <c r="F30" s="39">
        <v>18157.96</v>
      </c>
      <c r="G30" s="149">
        <f t="shared" si="1"/>
        <v>74.75623271891297</v>
      </c>
      <c r="H30" s="149">
        <f t="shared" si="2"/>
        <v>0</v>
      </c>
    </row>
    <row r="31" spans="1:8" ht="12.75">
      <c r="A31" s="37">
        <v>3233</v>
      </c>
      <c r="B31" s="65" t="s">
        <v>152</v>
      </c>
      <c r="C31" s="39">
        <v>744.97</v>
      </c>
      <c r="D31" s="39"/>
      <c r="E31" s="39"/>
      <c r="F31" s="39">
        <v>1520.19</v>
      </c>
      <c r="G31" s="149">
        <f t="shared" si="1"/>
        <v>204.06056619729657</v>
      </c>
      <c r="H31" s="149">
        <f t="shared" si="2"/>
        <v>0</v>
      </c>
    </row>
    <row r="32" spans="1:8" ht="12.75">
      <c r="A32" s="37" t="s">
        <v>45</v>
      </c>
      <c r="B32" s="65" t="s">
        <v>118</v>
      </c>
      <c r="C32" s="39">
        <v>2252.23</v>
      </c>
      <c r="D32" s="39"/>
      <c r="E32" s="39"/>
      <c r="F32" s="39">
        <v>3691.57</v>
      </c>
      <c r="G32" s="149">
        <f t="shared" si="1"/>
        <v>163.90732740439475</v>
      </c>
      <c r="H32" s="149">
        <f t="shared" si="2"/>
        <v>0</v>
      </c>
    </row>
    <row r="33" spans="1:8" ht="12.75">
      <c r="A33" s="37">
        <v>3235</v>
      </c>
      <c r="B33" s="65" t="s">
        <v>119</v>
      </c>
      <c r="C33" s="39">
        <v>79.63</v>
      </c>
      <c r="D33" s="39"/>
      <c r="E33" s="39"/>
      <c r="F33" s="39">
        <v>0</v>
      </c>
      <c r="G33" s="149">
        <f t="shared" si="1"/>
        <v>0</v>
      </c>
      <c r="H33" s="149">
        <f t="shared" si="2"/>
        <v>0</v>
      </c>
    </row>
    <row r="34" spans="1:8" ht="12.75">
      <c r="A34" s="37">
        <v>3236</v>
      </c>
      <c r="B34" s="65" t="s">
        <v>120</v>
      </c>
      <c r="C34" s="39">
        <v>443.08</v>
      </c>
      <c r="D34" s="39"/>
      <c r="E34" s="39"/>
      <c r="F34" s="39">
        <v>673.94</v>
      </c>
      <c r="G34" s="149">
        <f t="shared" si="1"/>
        <v>152.1034576148777</v>
      </c>
      <c r="H34" s="149">
        <f t="shared" si="2"/>
        <v>0</v>
      </c>
    </row>
    <row r="35" spans="1:8" ht="12.75">
      <c r="A35" s="37">
        <v>3237</v>
      </c>
      <c r="B35" s="65" t="s">
        <v>121</v>
      </c>
      <c r="C35" s="39">
        <v>7312.76</v>
      </c>
      <c r="D35" s="39"/>
      <c r="E35" s="39"/>
      <c r="F35" s="39">
        <v>3443.25</v>
      </c>
      <c r="G35" s="149">
        <f t="shared" si="1"/>
        <v>47.08550533587865</v>
      </c>
      <c r="H35" s="149">
        <f t="shared" si="2"/>
        <v>0</v>
      </c>
    </row>
    <row r="36" spans="1:8" ht="12.75">
      <c r="A36" s="37" t="s">
        <v>29</v>
      </c>
      <c r="B36" s="65" t="s">
        <v>122</v>
      </c>
      <c r="C36" s="39">
        <v>1407.46</v>
      </c>
      <c r="D36" s="39"/>
      <c r="E36" s="39"/>
      <c r="F36" s="39">
        <v>1190.83</v>
      </c>
      <c r="G36" s="149">
        <f t="shared" si="1"/>
        <v>84.60844357921361</v>
      </c>
      <c r="H36" s="149">
        <f t="shared" si="2"/>
        <v>0</v>
      </c>
    </row>
    <row r="37" spans="1:8" ht="12.75">
      <c r="A37" s="37" t="s">
        <v>18</v>
      </c>
      <c r="B37" s="65" t="s">
        <v>123</v>
      </c>
      <c r="C37" s="39">
        <v>780.34</v>
      </c>
      <c r="D37" s="39"/>
      <c r="E37" s="39"/>
      <c r="F37" s="39">
        <v>178.2</v>
      </c>
      <c r="G37" s="149">
        <f t="shared" si="1"/>
        <v>22.83619960530025</v>
      </c>
      <c r="H37" s="149">
        <f t="shared" si="2"/>
        <v>0</v>
      </c>
    </row>
    <row r="38" spans="1:8" ht="25.5">
      <c r="A38" s="33">
        <v>324</v>
      </c>
      <c r="B38" s="64" t="s">
        <v>124</v>
      </c>
      <c r="C38" s="35">
        <v>10.46</v>
      </c>
      <c r="D38" s="35"/>
      <c r="E38" s="35">
        <f>SUM(E39)</f>
        <v>0</v>
      </c>
      <c r="F38" s="35">
        <v>10.44</v>
      </c>
      <c r="G38" s="149">
        <f t="shared" si="1"/>
        <v>99.80879541108986</v>
      </c>
      <c r="H38" s="149">
        <f t="shared" si="2"/>
        <v>0</v>
      </c>
    </row>
    <row r="39" spans="1:8" ht="25.5">
      <c r="A39" s="37">
        <v>3241</v>
      </c>
      <c r="B39" s="65" t="s">
        <v>124</v>
      </c>
      <c r="C39" s="39"/>
      <c r="D39" s="39"/>
      <c r="E39" s="39"/>
      <c r="F39" s="39"/>
      <c r="G39" s="149">
        <f t="shared" si="1"/>
        <v>0</v>
      </c>
      <c r="H39" s="149">
        <f t="shared" si="2"/>
        <v>0</v>
      </c>
    </row>
    <row r="40" spans="1:8" ht="12.75">
      <c r="A40" s="33">
        <v>329</v>
      </c>
      <c r="B40" s="64" t="s">
        <v>125</v>
      </c>
      <c r="C40" s="35">
        <v>21334.17</v>
      </c>
      <c r="D40" s="35"/>
      <c r="E40" s="35">
        <v>0</v>
      </c>
      <c r="F40" s="35">
        <v>4858.1</v>
      </c>
      <c r="G40" s="149">
        <f t="shared" si="1"/>
        <v>22.771450682168563</v>
      </c>
      <c r="H40" s="149">
        <f t="shared" si="2"/>
        <v>0</v>
      </c>
    </row>
    <row r="41" spans="1:8" ht="12.75">
      <c r="A41" s="37">
        <v>3292</v>
      </c>
      <c r="B41" s="65" t="s">
        <v>126</v>
      </c>
      <c r="C41" s="39">
        <v>393.12</v>
      </c>
      <c r="D41" s="39"/>
      <c r="E41" s="39"/>
      <c r="F41" s="39">
        <v>398.72</v>
      </c>
      <c r="G41" s="149">
        <f t="shared" si="1"/>
        <v>101.42450142450143</v>
      </c>
      <c r="H41" s="149">
        <f t="shared" si="2"/>
        <v>0</v>
      </c>
    </row>
    <row r="42" spans="1:8" ht="12.75">
      <c r="A42" s="37" t="s">
        <v>142</v>
      </c>
      <c r="B42" s="65" t="s">
        <v>127</v>
      </c>
      <c r="C42" s="39">
        <v>231.5</v>
      </c>
      <c r="D42" s="39"/>
      <c r="E42" s="39"/>
      <c r="F42" s="39">
        <v>0</v>
      </c>
      <c r="G42" s="149">
        <f t="shared" si="1"/>
        <v>0</v>
      </c>
      <c r="H42" s="149">
        <f t="shared" si="2"/>
        <v>0</v>
      </c>
    </row>
    <row r="43" spans="1:8" ht="12.75">
      <c r="A43" s="37">
        <v>3294</v>
      </c>
      <c r="B43" s="65" t="s">
        <v>128</v>
      </c>
      <c r="C43" s="39">
        <v>53.09</v>
      </c>
      <c r="D43" s="39"/>
      <c r="E43" s="39"/>
      <c r="F43" s="39">
        <v>90</v>
      </c>
      <c r="G43" s="149">
        <f t="shared" si="1"/>
        <v>169.52345074401958</v>
      </c>
      <c r="H43" s="149">
        <f t="shared" si="2"/>
        <v>0</v>
      </c>
    </row>
    <row r="44" spans="1:8" ht="12.75">
      <c r="A44" s="37">
        <v>3295</v>
      </c>
      <c r="B44" s="65" t="s">
        <v>129</v>
      </c>
      <c r="C44" s="39">
        <v>900.86</v>
      </c>
      <c r="D44" s="39"/>
      <c r="E44" s="39"/>
      <c r="F44" s="39">
        <v>1021.93</v>
      </c>
      <c r="G44" s="149">
        <f t="shared" si="1"/>
        <v>113.4393801478587</v>
      </c>
      <c r="H44" s="149">
        <f t="shared" si="2"/>
        <v>0</v>
      </c>
    </row>
    <row r="45" spans="1:8" ht="12.75">
      <c r="A45" s="37">
        <v>3296</v>
      </c>
      <c r="B45" s="65" t="s">
        <v>291</v>
      </c>
      <c r="C45" s="39">
        <v>2561.05</v>
      </c>
      <c r="D45" s="39"/>
      <c r="E45" s="39"/>
      <c r="F45" s="39">
        <v>458.05</v>
      </c>
      <c r="G45" s="149">
        <f t="shared" si="1"/>
        <v>17.885242381054645</v>
      </c>
      <c r="H45" s="149">
        <f t="shared" si="2"/>
        <v>0</v>
      </c>
    </row>
    <row r="46" spans="1:8" ht="12.75">
      <c r="A46" s="37" t="s">
        <v>15</v>
      </c>
      <c r="B46" s="65" t="s">
        <v>125</v>
      </c>
      <c r="C46" s="39">
        <v>17194.55</v>
      </c>
      <c r="D46" s="39"/>
      <c r="E46" s="39"/>
      <c r="F46" s="39">
        <v>2889.4</v>
      </c>
      <c r="G46" s="149">
        <f t="shared" si="1"/>
        <v>16.804161783821037</v>
      </c>
      <c r="H46" s="149">
        <f t="shared" si="2"/>
        <v>0</v>
      </c>
    </row>
    <row r="47" spans="1:8" ht="12.75">
      <c r="A47" s="33">
        <v>34</v>
      </c>
      <c r="B47" s="64" t="s">
        <v>130</v>
      </c>
      <c r="C47" s="35">
        <v>2580.64</v>
      </c>
      <c r="D47" s="35">
        <v>2441</v>
      </c>
      <c r="E47" s="35">
        <f>E48</f>
        <v>0</v>
      </c>
      <c r="F47" s="35">
        <v>1303.99</v>
      </c>
      <c r="G47" s="149">
        <f t="shared" si="1"/>
        <v>50.52971355942712</v>
      </c>
      <c r="H47" s="149">
        <f t="shared" si="2"/>
        <v>53.420319541171644</v>
      </c>
    </row>
    <row r="48" spans="1:8" ht="12.75">
      <c r="A48" s="33">
        <v>343</v>
      </c>
      <c r="B48" s="64" t="s">
        <v>131</v>
      </c>
      <c r="C48" s="35">
        <v>2580.64</v>
      </c>
      <c r="D48" s="35"/>
      <c r="E48" s="35">
        <v>0</v>
      </c>
      <c r="F48" s="35">
        <v>1303.99</v>
      </c>
      <c r="G48" s="149">
        <f t="shared" si="1"/>
        <v>50.52971355942712</v>
      </c>
      <c r="H48" s="149">
        <f t="shared" si="2"/>
        <v>0</v>
      </c>
    </row>
    <row r="49" spans="1:8" ht="12.75">
      <c r="A49" s="37" t="s">
        <v>34</v>
      </c>
      <c r="B49" s="65" t="s">
        <v>132</v>
      </c>
      <c r="C49" s="39">
        <v>860.47</v>
      </c>
      <c r="D49" s="39"/>
      <c r="E49" s="39"/>
      <c r="F49" s="39">
        <v>734.5</v>
      </c>
      <c r="G49" s="149">
        <f t="shared" si="1"/>
        <v>85.36032633328297</v>
      </c>
      <c r="H49" s="149">
        <f t="shared" si="2"/>
        <v>0</v>
      </c>
    </row>
    <row r="50" spans="1:8" ht="12.75">
      <c r="A50" s="37">
        <v>3433</v>
      </c>
      <c r="B50" s="65" t="s">
        <v>292</v>
      </c>
      <c r="C50" s="39">
        <v>1720.17</v>
      </c>
      <c r="D50" s="39"/>
      <c r="E50" s="39"/>
      <c r="F50" s="39">
        <v>569.49</v>
      </c>
      <c r="G50" s="149">
        <f t="shared" si="1"/>
        <v>33.1066115558346</v>
      </c>
      <c r="H50" s="149">
        <f t="shared" si="2"/>
        <v>0</v>
      </c>
    </row>
    <row r="51" spans="1:8" ht="25.5">
      <c r="A51" s="33">
        <v>36</v>
      </c>
      <c r="B51" s="64" t="s">
        <v>145</v>
      </c>
      <c r="C51" s="35">
        <v>0</v>
      </c>
      <c r="D51" s="35">
        <f>D52+D54</f>
        <v>0</v>
      </c>
      <c r="E51" s="35">
        <f>E52+E54</f>
        <v>0</v>
      </c>
      <c r="F51" s="35"/>
      <c r="G51" s="149">
        <f t="shared" si="1"/>
        <v>0</v>
      </c>
      <c r="H51" s="149">
        <f t="shared" si="2"/>
        <v>0</v>
      </c>
    </row>
    <row r="52" spans="1:8" ht="25.5">
      <c r="A52" s="33">
        <v>366</v>
      </c>
      <c r="B52" s="64" t="s">
        <v>145</v>
      </c>
      <c r="C52" s="35"/>
      <c r="D52" s="35">
        <v>0</v>
      </c>
      <c r="E52" s="35">
        <v>0</v>
      </c>
      <c r="F52" s="35"/>
      <c r="G52" s="149">
        <f t="shared" si="1"/>
        <v>0</v>
      </c>
      <c r="H52" s="149">
        <f t="shared" si="2"/>
        <v>0</v>
      </c>
    </row>
    <row r="53" spans="1:8" ht="25.5">
      <c r="A53" s="37">
        <v>3661</v>
      </c>
      <c r="B53" s="65" t="s">
        <v>145</v>
      </c>
      <c r="C53" s="39"/>
      <c r="D53" s="39"/>
      <c r="E53" s="39"/>
      <c r="F53" s="39"/>
      <c r="G53" s="149">
        <f t="shared" si="1"/>
        <v>0</v>
      </c>
      <c r="H53" s="149">
        <f t="shared" si="2"/>
        <v>0</v>
      </c>
    </row>
    <row r="54" spans="1:8" ht="25.5">
      <c r="A54" s="33">
        <v>369</v>
      </c>
      <c r="B54" s="64" t="s">
        <v>146</v>
      </c>
      <c r="C54" s="35"/>
      <c r="D54" s="35">
        <f>D55</f>
        <v>0</v>
      </c>
      <c r="E54" s="35">
        <f>E55</f>
        <v>0</v>
      </c>
      <c r="F54" s="35"/>
      <c r="G54" s="149">
        <f t="shared" si="1"/>
        <v>0</v>
      </c>
      <c r="H54" s="149">
        <f t="shared" si="2"/>
        <v>0</v>
      </c>
    </row>
    <row r="55" spans="1:8" ht="25.5">
      <c r="A55" s="37">
        <v>3691</v>
      </c>
      <c r="B55" s="65" t="s">
        <v>146</v>
      </c>
      <c r="C55" s="39"/>
      <c r="D55" s="39"/>
      <c r="E55" s="39"/>
      <c r="F55" s="39"/>
      <c r="G55" s="149">
        <f t="shared" si="1"/>
        <v>0</v>
      </c>
      <c r="H55" s="149">
        <f t="shared" si="2"/>
        <v>0</v>
      </c>
    </row>
    <row r="56" spans="1:8" ht="25.5">
      <c r="A56" s="33">
        <v>37</v>
      </c>
      <c r="B56" s="64" t="s">
        <v>147</v>
      </c>
      <c r="C56" s="35">
        <v>0</v>
      </c>
      <c r="D56" s="35">
        <f aca="true" t="shared" si="3" ref="D56:E56">SUM(D57)</f>
        <v>0</v>
      </c>
      <c r="E56" s="35">
        <f t="shared" si="3"/>
        <v>0</v>
      </c>
      <c r="F56" s="35"/>
      <c r="G56" s="149">
        <f t="shared" si="1"/>
        <v>0</v>
      </c>
      <c r="H56" s="149">
        <f t="shared" si="2"/>
        <v>0</v>
      </c>
    </row>
    <row r="57" spans="1:8" ht="25.5">
      <c r="A57" s="33">
        <v>372</v>
      </c>
      <c r="B57" s="64" t="s">
        <v>147</v>
      </c>
      <c r="C57" s="35"/>
      <c r="D57" s="35">
        <v>0</v>
      </c>
      <c r="E57" s="35">
        <v>0</v>
      </c>
      <c r="F57" s="35"/>
      <c r="G57" s="149">
        <f t="shared" si="1"/>
        <v>0</v>
      </c>
      <c r="H57" s="149">
        <f t="shared" si="2"/>
        <v>0</v>
      </c>
    </row>
    <row r="58" spans="1:8" ht="25.5">
      <c r="A58" s="37">
        <v>3722</v>
      </c>
      <c r="B58" s="65" t="s">
        <v>147</v>
      </c>
      <c r="C58" s="39"/>
      <c r="D58" s="39"/>
      <c r="E58" s="39"/>
      <c r="F58" s="39"/>
      <c r="G58" s="149">
        <f t="shared" si="1"/>
        <v>0</v>
      </c>
      <c r="H58" s="149">
        <f t="shared" si="2"/>
        <v>0</v>
      </c>
    </row>
    <row r="59" spans="1:8" ht="12.75">
      <c r="A59" s="33">
        <v>38</v>
      </c>
      <c r="B59" s="64" t="s">
        <v>327</v>
      </c>
      <c r="C59" s="35">
        <v>0</v>
      </c>
      <c r="D59" s="35">
        <v>0</v>
      </c>
      <c r="E59" s="35">
        <f>E60</f>
        <v>0</v>
      </c>
      <c r="F59" s="35">
        <v>312.2</v>
      </c>
      <c r="G59" s="149">
        <v>0</v>
      </c>
      <c r="H59" s="149">
        <f aca="true" t="shared" si="4" ref="H59:H61">IF(D59&lt;&gt;0,F59/D59*100,0)</f>
        <v>0</v>
      </c>
    </row>
    <row r="60" spans="1:8" ht="12.75">
      <c r="A60" s="33">
        <v>381</v>
      </c>
      <c r="B60" s="64" t="s">
        <v>328</v>
      </c>
      <c r="C60" s="35">
        <v>0</v>
      </c>
      <c r="D60" s="35"/>
      <c r="E60" s="35">
        <v>0</v>
      </c>
      <c r="F60" s="35">
        <v>312.2</v>
      </c>
      <c r="G60" s="149">
        <f aca="true" t="shared" si="5" ref="G60:G61">IF(C60&lt;&gt;0,F60/C60*100,0)</f>
        <v>0</v>
      </c>
      <c r="H60" s="149">
        <f t="shared" si="4"/>
        <v>0</v>
      </c>
    </row>
    <row r="61" spans="1:8" ht="12.75">
      <c r="A61" s="37">
        <v>3812</v>
      </c>
      <c r="B61" s="65" t="s">
        <v>329</v>
      </c>
      <c r="C61" s="39">
        <v>0</v>
      </c>
      <c r="D61" s="39"/>
      <c r="E61" s="39"/>
      <c r="F61" s="39">
        <v>312.2</v>
      </c>
      <c r="G61" s="149">
        <f t="shared" si="5"/>
        <v>0</v>
      </c>
      <c r="H61" s="149">
        <f t="shared" si="4"/>
        <v>0</v>
      </c>
    </row>
    <row r="62" spans="1:8" ht="12.75">
      <c r="A62" s="89">
        <v>4</v>
      </c>
      <c r="B62" s="93" t="s">
        <v>149</v>
      </c>
      <c r="C62" s="86">
        <v>15860.52</v>
      </c>
      <c r="D62" s="86">
        <v>7512.86</v>
      </c>
      <c r="E62" s="86">
        <f>SUM(E63,E66)</f>
        <v>0</v>
      </c>
      <c r="F62" s="86">
        <v>4572.35</v>
      </c>
      <c r="G62" s="149">
        <f t="shared" si="1"/>
        <v>28.828499948299303</v>
      </c>
      <c r="H62" s="149">
        <f t="shared" si="2"/>
        <v>60.860311519181785</v>
      </c>
    </row>
    <row r="63" spans="1:8" ht="25.5">
      <c r="A63" s="33">
        <v>41</v>
      </c>
      <c r="B63" s="64" t="s">
        <v>174</v>
      </c>
      <c r="C63" s="35"/>
      <c r="D63" s="35"/>
      <c r="E63" s="35">
        <f>SUM(E64)</f>
        <v>0</v>
      </c>
      <c r="F63" s="35"/>
      <c r="G63" s="149">
        <f t="shared" si="1"/>
        <v>0</v>
      </c>
      <c r="H63" s="149">
        <f t="shared" si="2"/>
        <v>0</v>
      </c>
    </row>
    <row r="64" spans="1:8" ht="12.75">
      <c r="A64" s="33">
        <v>412</v>
      </c>
      <c r="B64" s="64" t="s">
        <v>150</v>
      </c>
      <c r="C64" s="35"/>
      <c r="D64" s="35"/>
      <c r="E64" s="35">
        <v>0</v>
      </c>
      <c r="F64" s="35"/>
      <c r="G64" s="149">
        <f t="shared" si="1"/>
        <v>0</v>
      </c>
      <c r="H64" s="149">
        <f t="shared" si="2"/>
        <v>0</v>
      </c>
    </row>
    <row r="65" spans="1:8" ht="12.75">
      <c r="A65" s="37">
        <v>4121</v>
      </c>
      <c r="B65" s="65" t="s">
        <v>150</v>
      </c>
      <c r="C65" s="39"/>
      <c r="D65" s="39"/>
      <c r="E65" s="39"/>
      <c r="F65" s="39"/>
      <c r="G65" s="149">
        <f t="shared" si="1"/>
        <v>0</v>
      </c>
      <c r="H65" s="149">
        <f t="shared" si="2"/>
        <v>0</v>
      </c>
    </row>
    <row r="66" spans="1:8" ht="25.5">
      <c r="A66" s="33">
        <v>42</v>
      </c>
      <c r="B66" s="64" t="s">
        <v>133</v>
      </c>
      <c r="C66" s="35">
        <v>15860.52</v>
      </c>
      <c r="D66" s="35">
        <v>7512.86</v>
      </c>
      <c r="E66" s="35">
        <f>E67+E74</f>
        <v>0</v>
      </c>
      <c r="F66" s="35">
        <v>4572.35</v>
      </c>
      <c r="G66" s="149">
        <f t="shared" si="1"/>
        <v>28.828499948299303</v>
      </c>
      <c r="H66" s="149">
        <f t="shared" si="2"/>
        <v>60.860311519181785</v>
      </c>
    </row>
    <row r="67" spans="1:8" ht="12.75">
      <c r="A67" s="33">
        <v>422</v>
      </c>
      <c r="B67" s="64" t="s">
        <v>134</v>
      </c>
      <c r="C67" s="35">
        <v>15860.52</v>
      </c>
      <c r="D67" s="35"/>
      <c r="E67" s="35">
        <v>0</v>
      </c>
      <c r="F67" s="35">
        <v>3815.75</v>
      </c>
      <c r="G67" s="149">
        <f t="shared" si="1"/>
        <v>24.058164549459914</v>
      </c>
      <c r="H67" s="149">
        <f t="shared" si="2"/>
        <v>0</v>
      </c>
    </row>
    <row r="68" spans="1:8" ht="12.75">
      <c r="A68" s="37" t="s">
        <v>24</v>
      </c>
      <c r="B68" s="65" t="s">
        <v>135</v>
      </c>
      <c r="C68" s="39">
        <v>3371.77</v>
      </c>
      <c r="D68" s="39"/>
      <c r="E68" s="39"/>
      <c r="F68" s="39">
        <v>2172.81</v>
      </c>
      <c r="G68" s="149">
        <f t="shared" si="1"/>
        <v>64.44122819765286</v>
      </c>
      <c r="H68" s="149">
        <f t="shared" si="2"/>
        <v>0</v>
      </c>
    </row>
    <row r="69" spans="1:8" ht="12.75">
      <c r="A69" s="37">
        <v>4222</v>
      </c>
      <c r="B69" s="65" t="s">
        <v>136</v>
      </c>
      <c r="C69" s="39"/>
      <c r="D69" s="39"/>
      <c r="E69" s="39"/>
      <c r="F69" s="39"/>
      <c r="G69" s="149">
        <f t="shared" si="1"/>
        <v>0</v>
      </c>
      <c r="H69" s="149">
        <f t="shared" si="2"/>
        <v>0</v>
      </c>
    </row>
    <row r="70" spans="1:8" ht="12.75">
      <c r="A70" s="37">
        <v>4223</v>
      </c>
      <c r="B70" s="65" t="s">
        <v>137</v>
      </c>
      <c r="C70" s="39"/>
      <c r="D70" s="39"/>
      <c r="E70" s="39"/>
      <c r="F70" s="39"/>
      <c r="G70" s="149">
        <f t="shared" si="1"/>
        <v>0</v>
      </c>
      <c r="H70" s="149">
        <f t="shared" si="2"/>
        <v>0</v>
      </c>
    </row>
    <row r="71" spans="1:8" ht="12.75">
      <c r="A71" s="37">
        <v>4225</v>
      </c>
      <c r="B71" s="65" t="s">
        <v>148</v>
      </c>
      <c r="C71" s="39">
        <v>12488.75</v>
      </c>
      <c r="D71" s="39"/>
      <c r="E71" s="39"/>
      <c r="F71" s="39">
        <v>1642.94</v>
      </c>
      <c r="G71" s="149">
        <f aca="true" t="shared" si="6" ref="G71:G85">IF(C71&lt;&gt;0,F71/C71*100,0)</f>
        <v>13.155359823841458</v>
      </c>
      <c r="H71" s="149">
        <f t="shared" si="2"/>
        <v>0</v>
      </c>
    </row>
    <row r="72" spans="1:8" ht="12.75">
      <c r="A72" s="37">
        <v>4226</v>
      </c>
      <c r="B72" s="65" t="s">
        <v>138</v>
      </c>
      <c r="C72" s="39"/>
      <c r="D72" s="39"/>
      <c r="E72" s="39"/>
      <c r="F72" s="39"/>
      <c r="G72" s="149">
        <f t="shared" si="6"/>
        <v>0</v>
      </c>
      <c r="H72" s="149">
        <f t="shared" si="2"/>
        <v>0</v>
      </c>
    </row>
    <row r="73" spans="1:8" ht="12.75">
      <c r="A73" s="37">
        <v>4227</v>
      </c>
      <c r="B73" s="65" t="s">
        <v>139</v>
      </c>
      <c r="C73" s="39"/>
      <c r="D73" s="39"/>
      <c r="E73" s="39"/>
      <c r="F73" s="39"/>
      <c r="G73" s="149">
        <f t="shared" si="6"/>
        <v>0</v>
      </c>
      <c r="H73" s="149">
        <f t="shared" si="2"/>
        <v>0</v>
      </c>
    </row>
    <row r="74" spans="1:8" ht="25.5">
      <c r="A74" s="33">
        <v>424</v>
      </c>
      <c r="B74" s="64" t="s">
        <v>151</v>
      </c>
      <c r="C74" s="35"/>
      <c r="D74" s="35"/>
      <c r="E74" s="35">
        <v>0</v>
      </c>
      <c r="F74" s="35"/>
      <c r="G74" s="149">
        <f t="shared" si="6"/>
        <v>0</v>
      </c>
      <c r="H74" s="149">
        <f t="shared" si="2"/>
        <v>0</v>
      </c>
    </row>
    <row r="75" spans="1:8" ht="12.75">
      <c r="A75" s="37">
        <v>4241</v>
      </c>
      <c r="B75" s="65" t="s">
        <v>140</v>
      </c>
      <c r="C75" s="77"/>
      <c r="D75" s="39"/>
      <c r="E75" s="39"/>
      <c r="F75" s="39"/>
      <c r="G75" s="149">
        <f t="shared" si="6"/>
        <v>0</v>
      </c>
      <c r="H75" s="149">
        <f t="shared" si="2"/>
        <v>0</v>
      </c>
    </row>
    <row r="76" spans="1:8" ht="12.75">
      <c r="A76" s="33">
        <v>426</v>
      </c>
      <c r="B76" s="64" t="s">
        <v>277</v>
      </c>
      <c r="C76" s="79"/>
      <c r="D76" s="35"/>
      <c r="E76" s="35"/>
      <c r="F76" s="35">
        <v>756.6</v>
      </c>
      <c r="G76" s="149">
        <f t="shared" si="6"/>
        <v>0</v>
      </c>
      <c r="H76" s="149">
        <f t="shared" si="2"/>
        <v>0</v>
      </c>
    </row>
    <row r="77" spans="1:8" ht="12.75">
      <c r="A77" s="37">
        <v>4262</v>
      </c>
      <c r="B77" s="65" t="s">
        <v>278</v>
      </c>
      <c r="C77" s="77"/>
      <c r="D77" s="39"/>
      <c r="E77" s="39"/>
      <c r="F77" s="39">
        <v>756.6</v>
      </c>
      <c r="G77" s="149">
        <f t="shared" si="6"/>
        <v>0</v>
      </c>
      <c r="H77" s="149">
        <f t="shared" si="2"/>
        <v>0</v>
      </c>
    </row>
    <row r="78" spans="1:8" ht="25.5">
      <c r="A78" s="33">
        <v>45</v>
      </c>
      <c r="B78" s="64" t="s">
        <v>279</v>
      </c>
      <c r="C78" s="77"/>
      <c r="D78" s="39"/>
      <c r="E78" s="39"/>
      <c r="F78" s="39"/>
      <c r="G78" s="149">
        <f t="shared" si="6"/>
        <v>0</v>
      </c>
      <c r="H78" s="149">
        <f t="shared" si="2"/>
        <v>0</v>
      </c>
    </row>
    <row r="79" spans="1:8" ht="25.5">
      <c r="A79" s="33">
        <v>451</v>
      </c>
      <c r="B79" s="64" t="s">
        <v>280</v>
      </c>
      <c r="C79" s="79"/>
      <c r="D79" s="35"/>
      <c r="E79" s="35"/>
      <c r="F79" s="35"/>
      <c r="G79" s="149">
        <f t="shared" si="6"/>
        <v>0</v>
      </c>
      <c r="H79" s="149">
        <f t="shared" si="2"/>
        <v>0</v>
      </c>
    </row>
    <row r="80" spans="1:8" ht="12.75">
      <c r="A80" s="37">
        <v>4511</v>
      </c>
      <c r="B80" s="65" t="s">
        <v>280</v>
      </c>
      <c r="C80" s="77"/>
      <c r="D80" s="39"/>
      <c r="E80" s="39"/>
      <c r="F80" s="39"/>
      <c r="G80" s="149">
        <f t="shared" si="6"/>
        <v>0</v>
      </c>
      <c r="H80" s="149">
        <f t="shared" si="2"/>
        <v>0</v>
      </c>
    </row>
    <row r="81" spans="1:8" s="36" customFormat="1" ht="25.5">
      <c r="A81" s="84">
        <v>5</v>
      </c>
      <c r="B81" s="85" t="s">
        <v>229</v>
      </c>
      <c r="C81" s="88">
        <v>0</v>
      </c>
      <c r="D81" s="86">
        <v>0</v>
      </c>
      <c r="E81" s="86">
        <f aca="true" t="shared" si="7" ref="E81">E82</f>
        <v>0</v>
      </c>
      <c r="F81" s="86">
        <v>0</v>
      </c>
      <c r="G81" s="149">
        <f t="shared" si="6"/>
        <v>0</v>
      </c>
      <c r="H81" s="149">
        <f t="shared" si="2"/>
        <v>0</v>
      </c>
    </row>
    <row r="82" spans="1:8" s="36" customFormat="1" ht="25.5">
      <c r="A82" s="82">
        <v>54</v>
      </c>
      <c r="B82" s="74" t="s">
        <v>230</v>
      </c>
      <c r="C82" s="79"/>
      <c r="D82" s="35"/>
      <c r="E82" s="35">
        <f>E83</f>
        <v>0</v>
      </c>
      <c r="F82" s="35"/>
      <c r="G82" s="149">
        <f t="shared" si="6"/>
        <v>0</v>
      </c>
      <c r="H82" s="149">
        <f t="shared" si="2"/>
        <v>0</v>
      </c>
    </row>
    <row r="83" spans="1:8" ht="25.5">
      <c r="A83" s="83">
        <v>544</v>
      </c>
      <c r="B83" s="73" t="s">
        <v>231</v>
      </c>
      <c r="C83" s="77"/>
      <c r="D83" s="77"/>
      <c r="E83" s="77">
        <v>0</v>
      </c>
      <c r="F83" s="77"/>
      <c r="G83" s="149">
        <f t="shared" si="6"/>
        <v>0</v>
      </c>
      <c r="H83" s="149">
        <f t="shared" si="2"/>
        <v>0</v>
      </c>
    </row>
    <row r="84" spans="1:8" ht="25.5">
      <c r="A84" s="170">
        <v>922</v>
      </c>
      <c r="B84" s="171" t="s">
        <v>302</v>
      </c>
      <c r="C84" s="77"/>
      <c r="D84" s="79"/>
      <c r="E84" s="77"/>
      <c r="F84" s="77"/>
      <c r="G84" s="149"/>
      <c r="H84" s="149"/>
    </row>
    <row r="85" spans="1:8" ht="19.5" customHeight="1">
      <c r="A85" s="94" t="s">
        <v>141</v>
      </c>
      <c r="B85" s="95"/>
      <c r="C85" s="86">
        <v>353265.38</v>
      </c>
      <c r="D85" s="86">
        <v>639713.21</v>
      </c>
      <c r="E85" s="86">
        <f>SUM(E62,E4,E81)</f>
        <v>0</v>
      </c>
      <c r="F85" s="86">
        <v>344668.96</v>
      </c>
      <c r="G85" s="149">
        <f t="shared" si="6"/>
        <v>97.56658294679201</v>
      </c>
      <c r="H85" s="149">
        <f t="shared" si="2"/>
        <v>53.87866853648372</v>
      </c>
    </row>
    <row r="86" spans="1:8" ht="12.75">
      <c r="A86" s="71"/>
      <c r="B86" s="59"/>
      <c r="C86" s="60"/>
      <c r="D86" s="60"/>
      <c r="E86" s="60"/>
      <c r="F86" s="60"/>
      <c r="G86" s="66"/>
      <c r="H86" s="61"/>
    </row>
    <row r="87" spans="1:8" ht="19.5" customHeight="1">
      <c r="A87" s="183" t="s">
        <v>175</v>
      </c>
      <c r="B87" s="183"/>
      <c r="C87" s="183"/>
      <c r="D87" s="183"/>
      <c r="E87" s="183"/>
      <c r="F87" s="183"/>
      <c r="G87" s="183"/>
      <c r="H87" s="183"/>
    </row>
    <row r="88" spans="1:8" s="29" customFormat="1" ht="39" customHeight="1">
      <c r="A88" s="25" t="s">
        <v>232</v>
      </c>
      <c r="B88" s="26" t="s">
        <v>233</v>
      </c>
      <c r="C88" s="27" t="s">
        <v>326</v>
      </c>
      <c r="D88" s="28" t="s">
        <v>320</v>
      </c>
      <c r="E88" s="28" t="s">
        <v>321</v>
      </c>
      <c r="F88" s="28" t="s">
        <v>324</v>
      </c>
      <c r="G88" s="5" t="s">
        <v>82</v>
      </c>
      <c r="H88" s="6" t="s">
        <v>82</v>
      </c>
    </row>
    <row r="89" spans="1:8" s="68" customFormat="1" ht="13.5" customHeight="1">
      <c r="A89" s="186">
        <v>1</v>
      </c>
      <c r="B89" s="186"/>
      <c r="C89" s="30">
        <v>2</v>
      </c>
      <c r="D89" s="31">
        <v>3</v>
      </c>
      <c r="E89" s="31">
        <v>4</v>
      </c>
      <c r="F89" s="31">
        <v>5</v>
      </c>
      <c r="G89" s="31" t="s">
        <v>83</v>
      </c>
      <c r="H89" s="148" t="s">
        <v>294</v>
      </c>
    </row>
    <row r="90" spans="1:8" ht="19.5" customHeight="1">
      <c r="A90" s="54">
        <v>1</v>
      </c>
      <c r="B90" s="54" t="s">
        <v>165</v>
      </c>
      <c r="C90" s="46">
        <v>270905.45</v>
      </c>
      <c r="D90" s="46">
        <v>506902</v>
      </c>
      <c r="E90" s="46">
        <v>0</v>
      </c>
      <c r="F90" s="46">
        <v>294275.73</v>
      </c>
      <c r="G90" s="149">
        <f>IF(C90&lt;&gt;0,F90/C90*100,0)</f>
        <v>108.62672936258757</v>
      </c>
      <c r="H90" s="149">
        <f>IF(D90&lt;&gt;0,F90/D90*100,0)</f>
        <v>58.05377173497046</v>
      </c>
    </row>
    <row r="91" spans="1:8" ht="19.5" customHeight="1">
      <c r="A91" s="54">
        <v>2</v>
      </c>
      <c r="B91" s="54" t="s">
        <v>169</v>
      </c>
      <c r="C91" s="46">
        <v>1528.97</v>
      </c>
      <c r="D91" s="46">
        <v>10015.86</v>
      </c>
      <c r="E91" s="46">
        <v>0</v>
      </c>
      <c r="F91" s="46">
        <v>1041</v>
      </c>
      <c r="G91" s="149">
        <f aca="true" t="shared" si="8" ref="G91:G95">IF(C91&lt;&gt;0,F91/C91*100,0)</f>
        <v>68.08505072041963</v>
      </c>
      <c r="H91" s="149">
        <f aca="true" t="shared" si="9" ref="H91:H95">IF(D91&lt;&gt;0,F91/D91*100,0)</f>
        <v>10.39351588380828</v>
      </c>
    </row>
    <row r="92" spans="1:8" ht="19.5" customHeight="1">
      <c r="A92" s="54">
        <v>3</v>
      </c>
      <c r="B92" s="54" t="s">
        <v>166</v>
      </c>
      <c r="C92" s="46">
        <v>0</v>
      </c>
      <c r="D92" s="46">
        <v>0</v>
      </c>
      <c r="E92" s="46">
        <v>0</v>
      </c>
      <c r="F92" s="46">
        <v>0</v>
      </c>
      <c r="G92" s="149">
        <f t="shared" si="8"/>
        <v>0</v>
      </c>
      <c r="H92" s="149">
        <f t="shared" si="9"/>
        <v>0</v>
      </c>
    </row>
    <row r="93" spans="1:8" ht="19.5" customHeight="1">
      <c r="A93" s="54">
        <v>4</v>
      </c>
      <c r="B93" s="54" t="s">
        <v>167</v>
      </c>
      <c r="C93" s="46">
        <v>80830.96</v>
      </c>
      <c r="D93" s="46">
        <v>122795.35</v>
      </c>
      <c r="E93" s="46">
        <v>0</v>
      </c>
      <c r="F93" s="46">
        <v>49352.23</v>
      </c>
      <c r="G93" s="149">
        <f t="shared" si="8"/>
        <v>61.05609781202648</v>
      </c>
      <c r="H93" s="149">
        <f t="shared" si="9"/>
        <v>40.19063425447299</v>
      </c>
    </row>
    <row r="94" spans="1:8" ht="19.5" customHeight="1">
      <c r="A94" s="54">
        <v>5</v>
      </c>
      <c r="B94" s="54" t="s">
        <v>168</v>
      </c>
      <c r="C94" s="46">
        <v>0</v>
      </c>
      <c r="D94" s="46">
        <v>0</v>
      </c>
      <c r="E94" s="46">
        <v>0</v>
      </c>
      <c r="F94" s="46">
        <v>0</v>
      </c>
      <c r="G94" s="149">
        <f t="shared" si="8"/>
        <v>0</v>
      </c>
      <c r="H94" s="149">
        <f t="shared" si="9"/>
        <v>0</v>
      </c>
    </row>
    <row r="95" spans="1:8" ht="19.5" customHeight="1">
      <c r="A95" s="54"/>
      <c r="B95" s="56" t="s">
        <v>170</v>
      </c>
      <c r="C95" s="46">
        <f>SUM(C90:C94)</f>
        <v>353265.38</v>
      </c>
      <c r="D95" s="57">
        <f>SUM(D90:D94)</f>
        <v>639713.21</v>
      </c>
      <c r="E95" s="57">
        <v>0</v>
      </c>
      <c r="F95" s="57">
        <f>SUM(F90:F94)</f>
        <v>344668.95999999996</v>
      </c>
      <c r="G95" s="149">
        <f t="shared" si="8"/>
        <v>97.566582946792</v>
      </c>
      <c r="H95" s="149">
        <f t="shared" si="9"/>
        <v>53.87866853648371</v>
      </c>
    </row>
    <row r="98" spans="2:6" ht="12.75">
      <c r="B98" s="21" t="s">
        <v>344</v>
      </c>
      <c r="C98" s="49"/>
      <c r="D98" s="179" t="s">
        <v>295</v>
      </c>
      <c r="E98" s="180"/>
      <c r="F98" s="180"/>
    </row>
    <row r="99" spans="3:6" ht="12.75">
      <c r="C99" s="49"/>
      <c r="D99" s="179" t="s">
        <v>341</v>
      </c>
      <c r="E99" s="180"/>
      <c r="F99" s="49"/>
    </row>
    <row r="100" spans="3:6" ht="12.75">
      <c r="C100" s="49"/>
      <c r="D100" s="49"/>
      <c r="E100" s="49"/>
      <c r="F100" s="49"/>
    </row>
    <row r="101" ht="12.75">
      <c r="B101" s="21" t="s">
        <v>319</v>
      </c>
    </row>
    <row r="102" ht="12.75">
      <c r="B102" s="21" t="s">
        <v>342</v>
      </c>
    </row>
  </sheetData>
  <mergeCells count="6">
    <mergeCell ref="D99:E99"/>
    <mergeCell ref="A89:B89"/>
    <mergeCell ref="A1:H1"/>
    <mergeCell ref="A3:B3"/>
    <mergeCell ref="A87:H87"/>
    <mergeCell ref="D98:F98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view="pageBreakPreview" zoomScale="60" workbookViewId="0" topLeftCell="A163">
      <selection activeCell="B166" sqref="B166"/>
    </sheetView>
  </sheetViews>
  <sheetFormatPr defaultColWidth="8.8515625" defaultRowHeight="27" customHeight="1"/>
  <cols>
    <col min="1" max="1" width="9.421875" style="97" customWidth="1"/>
    <col min="2" max="2" width="13.140625" style="97" customWidth="1"/>
    <col min="3" max="3" width="47.421875" style="97" customWidth="1"/>
    <col min="4" max="4" width="15.140625" style="113" customWidth="1"/>
    <col min="5" max="5" width="12.57421875" style="114" customWidth="1"/>
    <col min="6" max="6" width="13.140625" style="114" customWidth="1"/>
    <col min="7" max="7" width="16.57421875" style="114" customWidth="1"/>
    <col min="8" max="8" width="12.140625" style="114" customWidth="1"/>
    <col min="9" max="9" width="11.7109375" style="99" customWidth="1"/>
    <col min="10" max="10" width="11.140625" style="99" customWidth="1"/>
    <col min="11" max="13" width="11.140625" style="97" customWidth="1"/>
    <col min="14" max="16384" width="8.8515625" style="97" customWidth="1"/>
  </cols>
  <sheetData>
    <row r="1" spans="1:10" ht="27" customHeight="1">
      <c r="A1" s="193" t="s">
        <v>309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99" customFormat="1" ht="27" customHeight="1">
      <c r="A2" s="98"/>
      <c r="B2" s="190" t="s">
        <v>0</v>
      </c>
      <c r="C2" s="191"/>
      <c r="D2" s="166" t="s">
        <v>76</v>
      </c>
      <c r="E2" s="167" t="s">
        <v>300</v>
      </c>
      <c r="F2" s="167" t="s">
        <v>330</v>
      </c>
      <c r="G2" s="167" t="s">
        <v>331</v>
      </c>
      <c r="H2" s="167" t="s">
        <v>332</v>
      </c>
      <c r="I2" s="166" t="s">
        <v>78</v>
      </c>
      <c r="J2" s="166" t="s">
        <v>79</v>
      </c>
    </row>
    <row r="3" spans="1:11" s="102" customFormat="1" ht="14.25" customHeight="1">
      <c r="A3" s="100"/>
      <c r="B3" s="192" t="s">
        <v>1</v>
      </c>
      <c r="C3" s="191"/>
      <c r="D3" s="168"/>
      <c r="E3" s="169">
        <v>2</v>
      </c>
      <c r="F3" s="169">
        <v>3</v>
      </c>
      <c r="G3" s="169">
        <v>4</v>
      </c>
      <c r="H3" s="169">
        <v>5</v>
      </c>
      <c r="I3" s="168" t="s">
        <v>77</v>
      </c>
      <c r="J3" s="168" t="s">
        <v>293</v>
      </c>
      <c r="K3" s="101"/>
    </row>
    <row r="4" spans="1:10" s="138" customFormat="1" ht="27" customHeight="1">
      <c r="A4" s="136"/>
      <c r="B4" s="103"/>
      <c r="C4" s="103" t="s">
        <v>234</v>
      </c>
      <c r="D4" s="103"/>
      <c r="E4" s="137">
        <v>353265.39</v>
      </c>
      <c r="F4" s="137">
        <v>639713.21</v>
      </c>
      <c r="G4" s="137"/>
      <c r="H4" s="137">
        <v>344668.96</v>
      </c>
      <c r="I4" s="150">
        <f aca="true" t="shared" si="0" ref="I4:I8">IF(E4&lt;&gt;0,H4/E4*100,0)</f>
        <v>97.56658018494254</v>
      </c>
      <c r="J4" s="151">
        <f aca="true" t="shared" si="1" ref="J4:J5">IF(F4&lt;&gt;0,H4/F4*100,0)</f>
        <v>53.87866853648372</v>
      </c>
    </row>
    <row r="5" spans="1:10" ht="27" customHeight="1">
      <c r="A5" s="141">
        <v>2201</v>
      </c>
      <c r="B5" s="142" t="s">
        <v>2</v>
      </c>
      <c r="C5" s="141" t="s">
        <v>235</v>
      </c>
      <c r="D5" s="142"/>
      <c r="E5" s="143">
        <v>337615.03</v>
      </c>
      <c r="F5" s="143">
        <v>634872.15</v>
      </c>
      <c r="G5" s="143"/>
      <c r="H5" s="143">
        <v>341487.08</v>
      </c>
      <c r="I5" s="154">
        <f t="shared" si="0"/>
        <v>101.14688318230382</v>
      </c>
      <c r="J5" s="154">
        <f t="shared" si="1"/>
        <v>53.78832257801827</v>
      </c>
    </row>
    <row r="6" spans="1:10" ht="27" customHeight="1">
      <c r="A6" s="104" t="s">
        <v>236</v>
      </c>
      <c r="B6" s="105" t="s">
        <v>3</v>
      </c>
      <c r="C6" s="104" t="s">
        <v>237</v>
      </c>
      <c r="D6" s="106"/>
      <c r="E6" s="107">
        <v>2165.35</v>
      </c>
      <c r="F6" s="107">
        <v>2324</v>
      </c>
      <c r="G6" s="107"/>
      <c r="H6" s="107">
        <v>2619.17</v>
      </c>
      <c r="I6" s="150">
        <f t="shared" si="0"/>
        <v>120.95827464382202</v>
      </c>
      <c r="J6" s="151">
        <f>IF(F6&lt;&gt;0,H6/F6*100,0)</f>
        <v>112.70094664371773</v>
      </c>
    </row>
    <row r="7" spans="1:10" ht="27" customHeight="1">
      <c r="A7" s="105"/>
      <c r="B7" s="104">
        <v>3</v>
      </c>
      <c r="C7" s="104" t="s">
        <v>183</v>
      </c>
      <c r="D7" s="106"/>
      <c r="E7" s="107">
        <v>2165.35</v>
      </c>
      <c r="F7" s="107">
        <v>2324</v>
      </c>
      <c r="G7" s="107"/>
      <c r="H7" s="107">
        <v>2619.17</v>
      </c>
      <c r="I7" s="150">
        <f t="shared" si="0"/>
        <v>120.95827464382202</v>
      </c>
      <c r="J7" s="151">
        <f aca="true" t="shared" si="2" ref="J7:J34">IF(F7&lt;&gt;0,H7/F7*100,0)</f>
        <v>112.70094664371773</v>
      </c>
    </row>
    <row r="8" spans="1:10" ht="27" customHeight="1">
      <c r="A8" s="105"/>
      <c r="B8" s="104">
        <v>32</v>
      </c>
      <c r="C8" s="104" t="s">
        <v>182</v>
      </c>
      <c r="D8" s="106"/>
      <c r="E8" s="107">
        <v>2165.35</v>
      </c>
      <c r="F8" s="107">
        <v>2324</v>
      </c>
      <c r="G8" s="107"/>
      <c r="H8" s="107">
        <v>2619.17</v>
      </c>
      <c r="I8" s="150">
        <f t="shared" si="0"/>
        <v>120.95827464382202</v>
      </c>
      <c r="J8" s="151">
        <f t="shared" si="2"/>
        <v>112.70094664371773</v>
      </c>
    </row>
    <row r="9" spans="1:10" ht="27" customHeight="1">
      <c r="A9" s="105"/>
      <c r="B9" s="104" t="s">
        <v>5</v>
      </c>
      <c r="C9" s="104" t="s">
        <v>6</v>
      </c>
      <c r="D9" s="106"/>
      <c r="E9" s="107">
        <f>SUM(E10:E11)</f>
        <v>0</v>
      </c>
      <c r="F9" s="107">
        <v>0</v>
      </c>
      <c r="G9" s="107">
        <v>0</v>
      </c>
      <c r="H9" s="107">
        <f>SUM(H10:H11)</f>
        <v>100</v>
      </c>
      <c r="I9" s="150">
        <f aca="true" t="shared" si="3" ref="I9:I46">IF(E9&lt;&gt;0,H9/E9*100,0)</f>
        <v>0</v>
      </c>
      <c r="J9" s="151">
        <f t="shared" si="2"/>
        <v>0</v>
      </c>
    </row>
    <row r="10" spans="1:10" ht="27" customHeight="1">
      <c r="A10" s="109"/>
      <c r="B10" s="109" t="s">
        <v>8</v>
      </c>
      <c r="C10" s="109" t="s">
        <v>9</v>
      </c>
      <c r="D10" s="110" t="s">
        <v>176</v>
      </c>
      <c r="E10" s="108">
        <v>0</v>
      </c>
      <c r="F10" s="111"/>
      <c r="G10" s="111"/>
      <c r="H10" s="111">
        <v>0</v>
      </c>
      <c r="I10" s="152">
        <f t="shared" si="3"/>
        <v>0</v>
      </c>
      <c r="J10" s="153">
        <f t="shared" si="2"/>
        <v>0</v>
      </c>
    </row>
    <row r="11" spans="1:10" ht="27" customHeight="1">
      <c r="A11" s="109"/>
      <c r="B11" s="109" t="s">
        <v>36</v>
      </c>
      <c r="C11" s="109" t="s">
        <v>37</v>
      </c>
      <c r="D11" s="110" t="s">
        <v>176</v>
      </c>
      <c r="E11" s="108">
        <v>0</v>
      </c>
      <c r="F11" s="111"/>
      <c r="G11" s="111"/>
      <c r="H11" s="111">
        <v>100</v>
      </c>
      <c r="I11" s="152">
        <f t="shared" si="3"/>
        <v>0</v>
      </c>
      <c r="J11" s="153">
        <f t="shared" si="2"/>
        <v>0</v>
      </c>
    </row>
    <row r="12" spans="1:10" ht="27" customHeight="1">
      <c r="A12" s="105"/>
      <c r="B12" s="104" t="s">
        <v>38</v>
      </c>
      <c r="C12" s="104" t="s">
        <v>39</v>
      </c>
      <c r="D12" s="106"/>
      <c r="E12" s="107">
        <v>572.68</v>
      </c>
      <c r="F12" s="112"/>
      <c r="G12" s="112"/>
      <c r="H12" s="112">
        <v>405.63</v>
      </c>
      <c r="I12" s="150">
        <f t="shared" si="3"/>
        <v>70.83013201089614</v>
      </c>
      <c r="J12" s="151">
        <f t="shared" si="2"/>
        <v>0</v>
      </c>
    </row>
    <row r="13" spans="1:10" ht="27" customHeight="1">
      <c r="A13" s="109"/>
      <c r="B13" s="109" t="s">
        <v>49</v>
      </c>
      <c r="C13" s="109" t="s">
        <v>50</v>
      </c>
      <c r="D13" s="110" t="s">
        <v>176</v>
      </c>
      <c r="E13" s="108">
        <v>0</v>
      </c>
      <c r="F13" s="111"/>
      <c r="G13" s="111"/>
      <c r="H13" s="111">
        <v>0</v>
      </c>
      <c r="I13" s="152">
        <f t="shared" si="3"/>
        <v>0</v>
      </c>
      <c r="J13" s="153">
        <f t="shared" si="2"/>
        <v>0</v>
      </c>
    </row>
    <row r="14" spans="1:10" ht="27" customHeight="1">
      <c r="A14" s="109"/>
      <c r="B14" s="109" t="s">
        <v>51</v>
      </c>
      <c r="C14" s="109" t="s">
        <v>52</v>
      </c>
      <c r="D14" s="110">
        <v>48007</v>
      </c>
      <c r="E14" s="108">
        <v>572.68</v>
      </c>
      <c r="F14" s="111"/>
      <c r="G14" s="111"/>
      <c r="H14" s="111">
        <v>405.63</v>
      </c>
      <c r="I14" s="152">
        <f t="shared" si="3"/>
        <v>70.83013201089614</v>
      </c>
      <c r="J14" s="153">
        <f t="shared" si="2"/>
        <v>0</v>
      </c>
    </row>
    <row r="15" spans="1:10" ht="27" customHeight="1">
      <c r="A15" s="109"/>
      <c r="B15" s="109" t="s">
        <v>53</v>
      </c>
      <c r="C15" s="109" t="s">
        <v>54</v>
      </c>
      <c r="D15" s="110" t="s">
        <v>176</v>
      </c>
      <c r="E15" s="108">
        <v>0</v>
      </c>
      <c r="F15" s="111"/>
      <c r="G15" s="111"/>
      <c r="H15" s="111">
        <v>0</v>
      </c>
      <c r="I15" s="152">
        <f t="shared" si="3"/>
        <v>0</v>
      </c>
      <c r="J15" s="153">
        <f t="shared" si="2"/>
        <v>0</v>
      </c>
    </row>
    <row r="16" spans="1:10" ht="27" customHeight="1">
      <c r="A16" s="109"/>
      <c r="B16" s="109" t="s">
        <v>40</v>
      </c>
      <c r="C16" s="109" t="s">
        <v>41</v>
      </c>
      <c r="D16" s="110" t="s">
        <v>176</v>
      </c>
      <c r="E16" s="108">
        <v>0</v>
      </c>
      <c r="F16" s="111"/>
      <c r="G16" s="111"/>
      <c r="H16" s="111">
        <v>0</v>
      </c>
      <c r="I16" s="152">
        <f t="shared" si="3"/>
        <v>0</v>
      </c>
      <c r="J16" s="153">
        <f t="shared" si="2"/>
        <v>0</v>
      </c>
    </row>
    <row r="17" spans="1:10" ht="27" customHeight="1">
      <c r="A17" s="105"/>
      <c r="B17" s="104" t="s">
        <v>12</v>
      </c>
      <c r="C17" s="104" t="s">
        <v>13</v>
      </c>
      <c r="D17" s="106"/>
      <c r="E17" s="107">
        <v>1592.67</v>
      </c>
      <c r="F17" s="112"/>
      <c r="G17" s="112"/>
      <c r="H17" s="112">
        <v>1286.68</v>
      </c>
      <c r="I17" s="150">
        <f t="shared" si="3"/>
        <v>80.78760823020463</v>
      </c>
      <c r="J17" s="151">
        <f t="shared" si="2"/>
        <v>0</v>
      </c>
    </row>
    <row r="18" spans="1:10" ht="27" customHeight="1">
      <c r="A18" s="109"/>
      <c r="B18" s="109" t="s">
        <v>55</v>
      </c>
      <c r="C18" s="109" t="s">
        <v>56</v>
      </c>
      <c r="D18" s="110" t="s">
        <v>176</v>
      </c>
      <c r="E18" s="108">
        <v>0</v>
      </c>
      <c r="F18" s="111"/>
      <c r="G18" s="111"/>
      <c r="H18" s="111">
        <v>0</v>
      </c>
      <c r="I18" s="152">
        <f t="shared" si="3"/>
        <v>0</v>
      </c>
      <c r="J18" s="153">
        <f t="shared" si="2"/>
        <v>0</v>
      </c>
    </row>
    <row r="19" spans="1:10" ht="27" customHeight="1">
      <c r="A19" s="109"/>
      <c r="B19" s="109" t="s">
        <v>20</v>
      </c>
      <c r="C19" s="109" t="s">
        <v>21</v>
      </c>
      <c r="D19" s="110">
        <v>48007</v>
      </c>
      <c r="E19" s="108">
        <v>1592.67</v>
      </c>
      <c r="F19" s="111"/>
      <c r="G19" s="111"/>
      <c r="H19" s="111">
        <v>1286.68</v>
      </c>
      <c r="I19" s="152">
        <f t="shared" si="3"/>
        <v>80.78760823020463</v>
      </c>
      <c r="J19" s="153">
        <f t="shared" si="2"/>
        <v>0</v>
      </c>
    </row>
    <row r="20" spans="1:10" ht="27" customHeight="1">
      <c r="A20" s="109"/>
      <c r="B20" s="109" t="s">
        <v>14</v>
      </c>
      <c r="C20" s="109" t="s">
        <v>48</v>
      </c>
      <c r="D20" s="110" t="s">
        <v>176</v>
      </c>
      <c r="E20" s="108">
        <v>0</v>
      </c>
      <c r="F20" s="111"/>
      <c r="G20" s="111"/>
      <c r="H20" s="111">
        <v>0</v>
      </c>
      <c r="I20" s="152">
        <f t="shared" si="3"/>
        <v>0</v>
      </c>
      <c r="J20" s="153">
        <f t="shared" si="2"/>
        <v>0</v>
      </c>
    </row>
    <row r="21" spans="1:10" ht="27" customHeight="1">
      <c r="A21" s="109"/>
      <c r="B21" s="109" t="s">
        <v>45</v>
      </c>
      <c r="C21" s="109" t="s">
        <v>57</v>
      </c>
      <c r="D21" s="110" t="s">
        <v>176</v>
      </c>
      <c r="E21" s="108">
        <v>0</v>
      </c>
      <c r="F21" s="111"/>
      <c r="G21" s="111"/>
      <c r="H21" s="111">
        <v>0</v>
      </c>
      <c r="I21" s="152">
        <f t="shared" si="3"/>
        <v>0</v>
      </c>
      <c r="J21" s="153">
        <f t="shared" si="2"/>
        <v>0</v>
      </c>
    </row>
    <row r="22" spans="1:10" ht="27" customHeight="1">
      <c r="A22" s="109"/>
      <c r="B22" s="109" t="s">
        <v>46</v>
      </c>
      <c r="C22" s="109" t="s">
        <v>65</v>
      </c>
      <c r="D22" s="110" t="s">
        <v>176</v>
      </c>
      <c r="E22" s="108">
        <v>0</v>
      </c>
      <c r="F22" s="111"/>
      <c r="G22" s="111"/>
      <c r="H22" s="111">
        <v>0</v>
      </c>
      <c r="I22" s="152">
        <f t="shared" si="3"/>
        <v>0</v>
      </c>
      <c r="J22" s="153">
        <f t="shared" si="2"/>
        <v>0</v>
      </c>
    </row>
    <row r="23" spans="1:10" ht="27" customHeight="1">
      <c r="A23" s="109"/>
      <c r="B23" s="109" t="s">
        <v>16</v>
      </c>
      <c r="C23" s="109" t="s">
        <v>17</v>
      </c>
      <c r="D23" s="110" t="s">
        <v>176</v>
      </c>
      <c r="E23" s="108">
        <v>0</v>
      </c>
      <c r="F23" s="111"/>
      <c r="G23" s="111"/>
      <c r="H23" s="111">
        <v>0</v>
      </c>
      <c r="I23" s="152">
        <f t="shared" si="3"/>
        <v>0</v>
      </c>
      <c r="J23" s="153">
        <f t="shared" si="2"/>
        <v>0</v>
      </c>
    </row>
    <row r="24" spans="1:10" ht="27" customHeight="1">
      <c r="A24" s="109"/>
      <c r="B24" s="109" t="s">
        <v>29</v>
      </c>
      <c r="C24" s="109" t="s">
        <v>30</v>
      </c>
      <c r="D24" s="110" t="s">
        <v>176</v>
      </c>
      <c r="E24" s="108">
        <v>0</v>
      </c>
      <c r="F24" s="111"/>
      <c r="G24" s="111"/>
      <c r="H24" s="111">
        <v>0</v>
      </c>
      <c r="I24" s="152">
        <f t="shared" si="3"/>
        <v>0</v>
      </c>
      <c r="J24" s="153">
        <f t="shared" si="2"/>
        <v>0</v>
      </c>
    </row>
    <row r="25" spans="1:10" ht="27" customHeight="1">
      <c r="A25" s="109"/>
      <c r="B25" s="109" t="s">
        <v>18</v>
      </c>
      <c r="C25" s="109" t="s">
        <v>19</v>
      </c>
      <c r="D25" s="110" t="s">
        <v>176</v>
      </c>
      <c r="E25" s="108">
        <v>0</v>
      </c>
      <c r="F25" s="111"/>
      <c r="G25" s="111"/>
      <c r="H25" s="111">
        <v>0</v>
      </c>
      <c r="I25" s="152">
        <f t="shared" si="3"/>
        <v>0</v>
      </c>
      <c r="J25" s="153">
        <f t="shared" si="2"/>
        <v>0</v>
      </c>
    </row>
    <row r="26" spans="1:10" ht="27" customHeight="1">
      <c r="A26" s="105"/>
      <c r="B26" s="104" t="s">
        <v>10</v>
      </c>
      <c r="C26" s="104" t="s">
        <v>11</v>
      </c>
      <c r="D26" s="106"/>
      <c r="E26" s="107">
        <f>SUM(E27:E29)</f>
        <v>0</v>
      </c>
      <c r="F26" s="112">
        <v>0</v>
      </c>
      <c r="G26" s="112">
        <v>0</v>
      </c>
      <c r="H26" s="112">
        <f>SUM(H27:H29)</f>
        <v>90</v>
      </c>
      <c r="I26" s="150">
        <f t="shared" si="3"/>
        <v>0</v>
      </c>
      <c r="J26" s="151">
        <f t="shared" si="2"/>
        <v>0</v>
      </c>
    </row>
    <row r="27" spans="1:10" ht="27" customHeight="1">
      <c r="A27" s="109"/>
      <c r="B27" s="109" t="s">
        <v>42</v>
      </c>
      <c r="C27" s="109" t="s">
        <v>62</v>
      </c>
      <c r="D27" s="110" t="s">
        <v>176</v>
      </c>
      <c r="E27" s="108">
        <v>0</v>
      </c>
      <c r="F27" s="111"/>
      <c r="G27" s="111"/>
      <c r="H27" s="111">
        <v>90</v>
      </c>
      <c r="I27" s="152">
        <f t="shared" si="3"/>
        <v>0</v>
      </c>
      <c r="J27" s="153">
        <f t="shared" si="2"/>
        <v>0</v>
      </c>
    </row>
    <row r="28" spans="1:10" ht="27" customHeight="1">
      <c r="A28" s="109"/>
      <c r="B28" s="109" t="s">
        <v>58</v>
      </c>
      <c r="C28" s="109" t="s">
        <v>59</v>
      </c>
      <c r="D28" s="110" t="s">
        <v>176</v>
      </c>
      <c r="E28" s="108">
        <v>0</v>
      </c>
      <c r="F28" s="111"/>
      <c r="G28" s="111"/>
      <c r="H28" s="111">
        <v>0</v>
      </c>
      <c r="I28" s="152">
        <f t="shared" si="3"/>
        <v>0</v>
      </c>
      <c r="J28" s="153">
        <f t="shared" si="2"/>
        <v>0</v>
      </c>
    </row>
    <row r="29" spans="1:10" ht="27" customHeight="1">
      <c r="A29" s="109"/>
      <c r="B29" s="109" t="s">
        <v>15</v>
      </c>
      <c r="C29" s="109" t="s">
        <v>31</v>
      </c>
      <c r="D29" s="110" t="s">
        <v>176</v>
      </c>
      <c r="E29" s="108">
        <v>0</v>
      </c>
      <c r="F29" s="111"/>
      <c r="G29" s="111"/>
      <c r="H29" s="111">
        <v>0</v>
      </c>
      <c r="I29" s="152">
        <f t="shared" si="3"/>
        <v>0</v>
      </c>
      <c r="J29" s="153">
        <f t="shared" si="2"/>
        <v>0</v>
      </c>
    </row>
    <row r="30" spans="1:10" ht="27" customHeight="1">
      <c r="A30" s="105"/>
      <c r="B30" s="104">
        <v>34</v>
      </c>
      <c r="C30" s="104" t="s">
        <v>185</v>
      </c>
      <c r="D30" s="106"/>
      <c r="E30" s="107">
        <f>E31</f>
        <v>0</v>
      </c>
      <c r="F30" s="112">
        <f>F31</f>
        <v>0</v>
      </c>
      <c r="G30" s="112">
        <f>G31</f>
        <v>0</v>
      </c>
      <c r="H30" s="112">
        <f>H31</f>
        <v>736.86</v>
      </c>
      <c r="I30" s="150">
        <f t="shared" si="3"/>
        <v>0</v>
      </c>
      <c r="J30" s="151">
        <f t="shared" si="2"/>
        <v>0</v>
      </c>
    </row>
    <row r="31" spans="1:10" ht="27" customHeight="1">
      <c r="A31" s="105"/>
      <c r="B31" s="104" t="s">
        <v>32</v>
      </c>
      <c r="C31" s="104" t="s">
        <v>33</v>
      </c>
      <c r="D31" s="106"/>
      <c r="E31" s="107">
        <f>E32</f>
        <v>0</v>
      </c>
      <c r="F31" s="112">
        <v>0</v>
      </c>
      <c r="G31" s="112">
        <v>0</v>
      </c>
      <c r="H31" s="112">
        <f>H32</f>
        <v>736.86</v>
      </c>
      <c r="I31" s="150">
        <f t="shared" si="3"/>
        <v>0</v>
      </c>
      <c r="J31" s="151">
        <f t="shared" si="2"/>
        <v>0</v>
      </c>
    </row>
    <row r="32" spans="1:10" ht="27" customHeight="1">
      <c r="A32" s="109"/>
      <c r="B32" s="109" t="s">
        <v>34</v>
      </c>
      <c r="C32" s="109" t="s">
        <v>35</v>
      </c>
      <c r="D32" s="110" t="s">
        <v>176</v>
      </c>
      <c r="E32" s="108">
        <v>0</v>
      </c>
      <c r="F32" s="111"/>
      <c r="G32" s="111"/>
      <c r="H32" s="111">
        <v>736.86</v>
      </c>
      <c r="I32" s="152">
        <f t="shared" si="3"/>
        <v>0</v>
      </c>
      <c r="J32" s="153">
        <f t="shared" si="2"/>
        <v>0</v>
      </c>
    </row>
    <row r="33" spans="1:10" ht="27" customHeight="1">
      <c r="A33" s="104" t="s">
        <v>240</v>
      </c>
      <c r="B33" s="105" t="s">
        <v>3</v>
      </c>
      <c r="C33" s="104" t="s">
        <v>241</v>
      </c>
      <c r="D33" s="106"/>
      <c r="E33" s="107">
        <v>59827.89</v>
      </c>
      <c r="F33" s="107">
        <v>103336.12</v>
      </c>
      <c r="G33" s="107"/>
      <c r="H33" s="112">
        <v>23194.48</v>
      </c>
      <c r="I33" s="150">
        <f t="shared" si="3"/>
        <v>38.76867460978484</v>
      </c>
      <c r="J33" s="151">
        <f t="shared" si="2"/>
        <v>22.44566565882288</v>
      </c>
    </row>
    <row r="34" spans="1:10" ht="27" customHeight="1">
      <c r="A34" s="105"/>
      <c r="B34" s="104">
        <v>3</v>
      </c>
      <c r="C34" s="104" t="s">
        <v>183</v>
      </c>
      <c r="D34" s="106"/>
      <c r="E34" s="107">
        <v>59827.89</v>
      </c>
      <c r="F34" s="107">
        <v>103336.12</v>
      </c>
      <c r="G34" s="107"/>
      <c r="H34" s="112">
        <v>23914.48</v>
      </c>
      <c r="I34" s="107">
        <f t="shared" si="3"/>
        <v>39.972126712140444</v>
      </c>
      <c r="J34" s="151">
        <f t="shared" si="2"/>
        <v>23.142421062451348</v>
      </c>
    </row>
    <row r="35" spans="1:10" ht="27" customHeight="1">
      <c r="A35" s="105"/>
      <c r="B35" s="104">
        <v>32</v>
      </c>
      <c r="C35" s="104" t="s">
        <v>182</v>
      </c>
      <c r="D35" s="106"/>
      <c r="E35" s="107">
        <v>4087.24</v>
      </c>
      <c r="F35" s="107">
        <v>103336.12</v>
      </c>
      <c r="G35" s="107"/>
      <c r="H35" s="107">
        <v>4474.71</v>
      </c>
      <c r="I35" s="150">
        <f t="shared" si="3"/>
        <v>109.4799913878314</v>
      </c>
      <c r="J35" s="150">
        <f>IF(F35&lt;&gt;0,H35/F35*100,0)</f>
        <v>4.330247739125487</v>
      </c>
    </row>
    <row r="36" spans="1:10" ht="27" customHeight="1">
      <c r="A36" s="105"/>
      <c r="B36" s="104" t="s">
        <v>5</v>
      </c>
      <c r="C36" s="104" t="s">
        <v>6</v>
      </c>
      <c r="D36" s="106"/>
      <c r="E36" s="107">
        <v>3694.12</v>
      </c>
      <c r="F36" s="112"/>
      <c r="G36" s="112"/>
      <c r="H36" s="112">
        <v>3391.61</v>
      </c>
      <c r="I36" s="150">
        <f t="shared" si="3"/>
        <v>91.81104024774507</v>
      </c>
      <c r="J36" s="150">
        <f>IF(F36&lt;&gt;0,H36/F36*100,0)</f>
        <v>0</v>
      </c>
    </row>
    <row r="37" spans="1:10" ht="27" customHeight="1">
      <c r="A37" s="109"/>
      <c r="B37" s="109">
        <v>3212</v>
      </c>
      <c r="C37" s="109" t="s">
        <v>268</v>
      </c>
      <c r="D37" s="110">
        <v>48007</v>
      </c>
      <c r="E37" s="108">
        <v>3694.12</v>
      </c>
      <c r="F37" s="111"/>
      <c r="G37" s="111"/>
      <c r="H37" s="111">
        <v>3391.61</v>
      </c>
      <c r="I37" s="150">
        <f t="shared" si="3"/>
        <v>91.81104024774507</v>
      </c>
      <c r="J37" s="150">
        <f aca="true" t="shared" si="4" ref="J37:J46">IF(F37&lt;&gt;0,H37/F37*100,0)</f>
        <v>0</v>
      </c>
    </row>
    <row r="38" spans="1:10" s="160" customFormat="1" ht="27" customHeight="1">
      <c r="A38" s="105"/>
      <c r="B38" s="104">
        <v>323</v>
      </c>
      <c r="C38" s="104" t="s">
        <v>13</v>
      </c>
      <c r="D38" s="106"/>
      <c r="E38" s="107">
        <v>0</v>
      </c>
      <c r="F38" s="112"/>
      <c r="G38" s="112">
        <v>0</v>
      </c>
      <c r="H38" s="112">
        <v>673.94</v>
      </c>
      <c r="I38" s="150">
        <f t="shared" si="3"/>
        <v>0</v>
      </c>
      <c r="J38" s="150">
        <f t="shared" si="4"/>
        <v>0</v>
      </c>
    </row>
    <row r="39" spans="1:10" ht="27" customHeight="1">
      <c r="A39" s="109"/>
      <c r="B39" s="109">
        <v>3236</v>
      </c>
      <c r="C39" s="109" t="s">
        <v>65</v>
      </c>
      <c r="D39" s="110">
        <v>48007</v>
      </c>
      <c r="E39" s="108">
        <v>0</v>
      </c>
      <c r="F39" s="111"/>
      <c r="G39" s="111"/>
      <c r="H39" s="111">
        <v>673.94</v>
      </c>
      <c r="I39" s="150">
        <f t="shared" si="3"/>
        <v>0</v>
      </c>
      <c r="J39" s="150">
        <f t="shared" si="4"/>
        <v>0</v>
      </c>
    </row>
    <row r="40" spans="1:10" ht="27" customHeight="1">
      <c r="A40" s="105"/>
      <c r="B40" s="104">
        <v>324</v>
      </c>
      <c r="C40" s="104" t="s">
        <v>338</v>
      </c>
      <c r="D40" s="106"/>
      <c r="E40" s="107">
        <v>0</v>
      </c>
      <c r="F40" s="112"/>
      <c r="G40" s="112">
        <v>0</v>
      </c>
      <c r="H40" s="112">
        <v>10.44</v>
      </c>
      <c r="I40" s="150">
        <f aca="true" t="shared" si="5" ref="I40:I41">IF(E40&lt;&gt;0,H40/E40*100,0)</f>
        <v>0</v>
      </c>
      <c r="J40" s="150">
        <f aca="true" t="shared" si="6" ref="J40:J41">IF(F40&lt;&gt;0,H40/F40*100,0)</f>
        <v>0</v>
      </c>
    </row>
    <row r="41" spans="1:10" ht="27" customHeight="1">
      <c r="A41" s="109"/>
      <c r="B41" s="109">
        <v>3241</v>
      </c>
      <c r="C41" s="109" t="s">
        <v>338</v>
      </c>
      <c r="D41" s="110">
        <v>48007</v>
      </c>
      <c r="E41" s="108">
        <v>0</v>
      </c>
      <c r="F41" s="111"/>
      <c r="G41" s="111"/>
      <c r="H41" s="111">
        <v>10.44</v>
      </c>
      <c r="I41" s="150">
        <f t="shared" si="5"/>
        <v>0</v>
      </c>
      <c r="J41" s="150">
        <f t="shared" si="6"/>
        <v>0</v>
      </c>
    </row>
    <row r="42" spans="1:10" s="160" customFormat="1" ht="27" customHeight="1">
      <c r="A42" s="104"/>
      <c r="B42" s="104">
        <v>329</v>
      </c>
      <c r="C42" s="104" t="s">
        <v>11</v>
      </c>
      <c r="D42" s="139"/>
      <c r="E42" s="107">
        <v>393.12</v>
      </c>
      <c r="F42" s="112"/>
      <c r="G42" s="112"/>
      <c r="H42" s="112">
        <v>398.72</v>
      </c>
      <c r="I42" s="150">
        <f t="shared" si="3"/>
        <v>101.42450142450143</v>
      </c>
      <c r="J42" s="150">
        <f t="shared" si="4"/>
        <v>0</v>
      </c>
    </row>
    <row r="43" spans="1:10" ht="27" customHeight="1">
      <c r="A43" s="109"/>
      <c r="B43" s="109">
        <v>3292</v>
      </c>
      <c r="C43" s="109" t="s">
        <v>269</v>
      </c>
      <c r="D43" s="110">
        <v>48007</v>
      </c>
      <c r="E43" s="108">
        <v>393.12</v>
      </c>
      <c r="F43" s="111"/>
      <c r="G43" s="111"/>
      <c r="H43" s="111">
        <v>398.72</v>
      </c>
      <c r="I43" s="150">
        <f t="shared" si="3"/>
        <v>101.42450142450143</v>
      </c>
      <c r="J43" s="150">
        <f t="shared" si="4"/>
        <v>0</v>
      </c>
    </row>
    <row r="44" spans="1:10" s="160" customFormat="1" ht="27" customHeight="1">
      <c r="A44" s="104"/>
      <c r="B44" s="104">
        <v>37</v>
      </c>
      <c r="C44" s="104" t="s">
        <v>270</v>
      </c>
      <c r="D44" s="139"/>
      <c r="E44" s="107">
        <v>55740.65</v>
      </c>
      <c r="F44" s="107"/>
      <c r="G44" s="107"/>
      <c r="H44" s="112">
        <v>19439.77</v>
      </c>
      <c r="I44" s="150">
        <f t="shared" si="3"/>
        <v>34.87539165761432</v>
      </c>
      <c r="J44" s="150">
        <f t="shared" si="4"/>
        <v>0</v>
      </c>
    </row>
    <row r="45" spans="1:10" s="160" customFormat="1" ht="27" customHeight="1">
      <c r="A45" s="104"/>
      <c r="B45" s="104">
        <v>372</v>
      </c>
      <c r="C45" s="104" t="s">
        <v>271</v>
      </c>
      <c r="D45" s="139"/>
      <c r="E45" s="107">
        <v>55740.65</v>
      </c>
      <c r="F45" s="112"/>
      <c r="G45" s="112"/>
      <c r="H45" s="112">
        <v>19439.77</v>
      </c>
      <c r="I45" s="150">
        <f t="shared" si="3"/>
        <v>34.87539165761432</v>
      </c>
      <c r="J45" s="150">
        <f t="shared" si="4"/>
        <v>0</v>
      </c>
    </row>
    <row r="46" spans="1:10" ht="27" customHeight="1">
      <c r="A46" s="109"/>
      <c r="B46" s="109">
        <v>3722</v>
      </c>
      <c r="C46" s="109" t="s">
        <v>272</v>
      </c>
      <c r="D46" s="110">
        <v>48007</v>
      </c>
      <c r="E46" s="108">
        <v>55740.65</v>
      </c>
      <c r="F46" s="111"/>
      <c r="G46" s="111"/>
      <c r="H46" s="111">
        <v>19439.77</v>
      </c>
      <c r="I46" s="150">
        <f t="shared" si="3"/>
        <v>34.87539165761432</v>
      </c>
      <c r="J46" s="150">
        <f t="shared" si="4"/>
        <v>0</v>
      </c>
    </row>
    <row r="47" spans="1:10" ht="27" customHeight="1">
      <c r="A47" s="104" t="s">
        <v>242</v>
      </c>
      <c r="B47" s="105" t="s">
        <v>3</v>
      </c>
      <c r="C47" s="104" t="s">
        <v>243</v>
      </c>
      <c r="D47" s="106"/>
      <c r="E47" s="107">
        <v>66959.68</v>
      </c>
      <c r="F47" s="107">
        <v>125913.03</v>
      </c>
      <c r="G47" s="107"/>
      <c r="H47" s="107">
        <v>82157.81</v>
      </c>
      <c r="I47" s="151">
        <f aca="true" t="shared" si="7" ref="I47:I110">IF(E47&lt;&gt;0,H47/E47*100,0)</f>
        <v>122.69743523266541</v>
      </c>
      <c r="J47" s="151">
        <f>IF(F47&lt;&gt;0,H47/F47*100,0)</f>
        <v>65.2496489044859</v>
      </c>
    </row>
    <row r="48" spans="1:10" ht="27" customHeight="1">
      <c r="A48" s="105"/>
      <c r="B48" s="104">
        <v>3</v>
      </c>
      <c r="C48" s="104" t="s">
        <v>183</v>
      </c>
      <c r="D48" s="106"/>
      <c r="E48" s="107">
        <v>66959.68</v>
      </c>
      <c r="F48" s="107">
        <v>125913.03</v>
      </c>
      <c r="G48" s="107"/>
      <c r="H48" s="107">
        <v>77585.46</v>
      </c>
      <c r="I48" s="151">
        <f t="shared" si="7"/>
        <v>115.86892291002589</v>
      </c>
      <c r="J48" s="151">
        <f>IF(F48&lt;&gt;0,H48/F48*100,0)</f>
        <v>61.61829319809078</v>
      </c>
    </row>
    <row r="49" spans="1:10" ht="27" customHeight="1">
      <c r="A49" s="105"/>
      <c r="B49" s="104">
        <v>32</v>
      </c>
      <c r="C49" s="104" t="s">
        <v>182</v>
      </c>
      <c r="D49" s="106"/>
      <c r="E49" s="107">
        <v>66959.68</v>
      </c>
      <c r="F49" s="107">
        <v>125913.09</v>
      </c>
      <c r="G49" s="107"/>
      <c r="H49" s="107">
        <v>57239.33</v>
      </c>
      <c r="I49" s="151">
        <f t="shared" si="7"/>
        <v>85.4832788926112</v>
      </c>
      <c r="J49" s="151">
        <f>IF(F49&lt;&gt;0,H49/F49*100,0)</f>
        <v>45.45939584200499</v>
      </c>
    </row>
    <row r="50" spans="1:10" s="160" customFormat="1" ht="27" customHeight="1">
      <c r="A50" s="105"/>
      <c r="B50" s="104">
        <v>322</v>
      </c>
      <c r="C50" s="104" t="s">
        <v>238</v>
      </c>
      <c r="D50" s="106"/>
      <c r="E50" s="107">
        <v>46911.11</v>
      </c>
      <c r="F50" s="112"/>
      <c r="G50" s="112"/>
      <c r="H50" s="112">
        <v>57239.33</v>
      </c>
      <c r="I50" s="150">
        <f t="shared" si="7"/>
        <v>122.01657560437175</v>
      </c>
      <c r="J50" s="150">
        <f>IF(F50&lt;&gt;0,H50/F50*100,0)</f>
        <v>0</v>
      </c>
    </row>
    <row r="51" spans="1:10" ht="27" customHeight="1">
      <c r="A51" s="109"/>
      <c r="B51" s="109">
        <v>3221</v>
      </c>
      <c r="C51" s="109" t="s">
        <v>239</v>
      </c>
      <c r="D51" s="110">
        <v>32400</v>
      </c>
      <c r="E51" s="108">
        <v>17.23</v>
      </c>
      <c r="F51" s="111"/>
      <c r="G51" s="111"/>
      <c r="H51" s="111">
        <v>992.95</v>
      </c>
      <c r="I51" s="152">
        <f t="shared" si="7"/>
        <v>5762.913522925131</v>
      </c>
      <c r="J51" s="152">
        <f aca="true" t="shared" si="8" ref="J51:J57">IF(F51&lt;&gt;0,H51/F51*100,0)</f>
        <v>0</v>
      </c>
    </row>
    <row r="52" spans="1:10" ht="27" customHeight="1">
      <c r="A52" s="109"/>
      <c r="B52" s="109">
        <v>3221</v>
      </c>
      <c r="C52" s="109" t="s">
        <v>239</v>
      </c>
      <c r="D52" s="110">
        <v>47400</v>
      </c>
      <c r="E52" s="108">
        <v>5431.32</v>
      </c>
      <c r="F52" s="111"/>
      <c r="G52" s="111"/>
      <c r="H52" s="111">
        <v>5487.08</v>
      </c>
      <c r="I52" s="152">
        <f t="shared" si="7"/>
        <v>101.02663809166097</v>
      </c>
      <c r="J52" s="152">
        <f t="shared" si="8"/>
        <v>0</v>
      </c>
    </row>
    <row r="53" spans="1:10" ht="27" customHeight="1">
      <c r="A53" s="109"/>
      <c r="B53" s="109">
        <v>3221</v>
      </c>
      <c r="C53" s="109" t="s">
        <v>239</v>
      </c>
      <c r="D53" s="110">
        <v>62400</v>
      </c>
      <c r="E53" s="108">
        <v>0</v>
      </c>
      <c r="F53" s="111"/>
      <c r="G53" s="111"/>
      <c r="H53" s="111"/>
      <c r="I53" s="152">
        <f t="shared" si="7"/>
        <v>0</v>
      </c>
      <c r="J53" s="152">
        <f t="shared" si="8"/>
        <v>0</v>
      </c>
    </row>
    <row r="54" spans="1:10" ht="27" customHeight="1">
      <c r="A54" s="109"/>
      <c r="B54" s="109" t="s">
        <v>63</v>
      </c>
      <c r="C54" s="109" t="s">
        <v>64</v>
      </c>
      <c r="D54" s="110">
        <v>32400</v>
      </c>
      <c r="E54" s="108">
        <v>33.46</v>
      </c>
      <c r="F54" s="111"/>
      <c r="G54" s="111"/>
      <c r="H54" s="111"/>
      <c r="I54" s="152">
        <f t="shared" si="7"/>
        <v>0</v>
      </c>
      <c r="J54" s="152">
        <f t="shared" si="8"/>
        <v>0</v>
      </c>
    </row>
    <row r="55" spans="1:10" ht="27" customHeight="1">
      <c r="A55" s="109"/>
      <c r="B55" s="109" t="s">
        <v>63</v>
      </c>
      <c r="C55" s="109" t="s">
        <v>64</v>
      </c>
      <c r="D55" s="110">
        <v>47400</v>
      </c>
      <c r="E55" s="108">
        <v>35362.5</v>
      </c>
      <c r="F55" s="111"/>
      <c r="G55" s="111"/>
      <c r="H55" s="111">
        <v>36572.56</v>
      </c>
      <c r="I55" s="152">
        <f t="shared" si="7"/>
        <v>103.42187345351715</v>
      </c>
      <c r="J55" s="152">
        <f t="shared" si="8"/>
        <v>0</v>
      </c>
    </row>
    <row r="56" spans="1:10" ht="27" customHeight="1">
      <c r="A56" s="109"/>
      <c r="B56" s="109" t="s">
        <v>63</v>
      </c>
      <c r="C56" s="109" t="s">
        <v>64</v>
      </c>
      <c r="D56" s="110">
        <v>62400</v>
      </c>
      <c r="E56" s="108">
        <v>0</v>
      </c>
      <c r="F56" s="111"/>
      <c r="G56" s="111"/>
      <c r="H56" s="111"/>
      <c r="I56" s="152">
        <f t="shared" si="7"/>
        <v>0</v>
      </c>
      <c r="J56" s="152">
        <f t="shared" si="8"/>
        <v>0</v>
      </c>
    </row>
    <row r="57" spans="1:10" ht="27" customHeight="1">
      <c r="A57" s="109"/>
      <c r="B57" s="109">
        <v>3223</v>
      </c>
      <c r="C57" s="109" t="s">
        <v>307</v>
      </c>
      <c r="D57" s="110">
        <v>47400</v>
      </c>
      <c r="E57" s="108">
        <v>6066.6</v>
      </c>
      <c r="F57" s="111"/>
      <c r="G57" s="111"/>
      <c r="H57" s="111">
        <v>14186.74</v>
      </c>
      <c r="I57" s="152">
        <f t="shared" si="7"/>
        <v>233.84993241683972</v>
      </c>
      <c r="J57" s="152">
        <f t="shared" si="8"/>
        <v>0</v>
      </c>
    </row>
    <row r="58" spans="1:10" s="160" customFormat="1" ht="27" customHeight="1">
      <c r="A58" s="104"/>
      <c r="B58" s="104" t="s">
        <v>12</v>
      </c>
      <c r="C58" s="104" t="s">
        <v>13</v>
      </c>
      <c r="D58" s="139"/>
      <c r="E58" s="107">
        <v>20026.35</v>
      </c>
      <c r="F58" s="112"/>
      <c r="G58" s="112"/>
      <c r="H58" s="112">
        <v>20314.53</v>
      </c>
      <c r="I58" s="150">
        <f t="shared" si="7"/>
        <v>101.43900411208233</v>
      </c>
      <c r="J58" s="150">
        <f>IF(F58&lt;&gt;0,H58/F58*100,0)</f>
        <v>0</v>
      </c>
    </row>
    <row r="59" spans="1:10" ht="27" customHeight="1">
      <c r="A59" s="109"/>
      <c r="B59" s="109" t="s">
        <v>55</v>
      </c>
      <c r="C59" s="109" t="s">
        <v>56</v>
      </c>
      <c r="D59" s="110">
        <v>47400</v>
      </c>
      <c r="E59" s="108">
        <v>0</v>
      </c>
      <c r="F59" s="111"/>
      <c r="G59" s="111"/>
      <c r="H59" s="111"/>
      <c r="I59" s="152">
        <f t="shared" si="7"/>
        <v>0</v>
      </c>
      <c r="J59" s="152">
        <f aca="true" t="shared" si="9" ref="J59:J128">IF(F59&lt;&gt;0,H59/F59*100,0)</f>
        <v>0</v>
      </c>
    </row>
    <row r="60" spans="1:10" ht="27" customHeight="1">
      <c r="A60" s="109"/>
      <c r="B60" s="109" t="s">
        <v>20</v>
      </c>
      <c r="C60" s="109" t="s">
        <v>21</v>
      </c>
      <c r="D60" s="110">
        <v>47400</v>
      </c>
      <c r="E60" s="108">
        <v>19901.92</v>
      </c>
      <c r="F60" s="111"/>
      <c r="G60" s="111"/>
      <c r="H60" s="111">
        <v>16871.28</v>
      </c>
      <c r="I60" s="152">
        <f t="shared" si="7"/>
        <v>84.77212248868452</v>
      </c>
      <c r="J60" s="152">
        <f t="shared" si="9"/>
        <v>0</v>
      </c>
    </row>
    <row r="61" spans="1:10" ht="27" customHeight="1">
      <c r="A61" s="109"/>
      <c r="B61" s="109">
        <v>3237</v>
      </c>
      <c r="C61" s="109" t="s">
        <v>308</v>
      </c>
      <c r="D61" s="110">
        <v>47400</v>
      </c>
      <c r="E61" s="108">
        <v>124.43</v>
      </c>
      <c r="F61" s="111"/>
      <c r="G61" s="111"/>
      <c r="H61" s="111">
        <v>3443.25</v>
      </c>
      <c r="I61" s="152">
        <f t="shared" si="7"/>
        <v>2767.2185164349435</v>
      </c>
      <c r="J61" s="152">
        <f t="shared" si="9"/>
        <v>0</v>
      </c>
    </row>
    <row r="62" spans="1:10" s="160" customFormat="1" ht="27" customHeight="1">
      <c r="A62" s="104"/>
      <c r="B62" s="104">
        <v>329</v>
      </c>
      <c r="C62" s="104" t="s">
        <v>11</v>
      </c>
      <c r="D62" s="139"/>
      <c r="E62" s="107">
        <v>10.61</v>
      </c>
      <c r="F62" s="112"/>
      <c r="G62" s="112"/>
      <c r="H62" s="112">
        <v>31.6</v>
      </c>
      <c r="I62" s="150">
        <f t="shared" si="7"/>
        <v>297.83223374175304</v>
      </c>
      <c r="J62" s="150">
        <f t="shared" si="9"/>
        <v>0</v>
      </c>
    </row>
    <row r="63" spans="1:10" s="160" customFormat="1" ht="27" customHeight="1">
      <c r="A63" s="104"/>
      <c r="B63" s="109">
        <v>3295</v>
      </c>
      <c r="C63" s="109" t="s">
        <v>59</v>
      </c>
      <c r="D63" s="110">
        <v>47400</v>
      </c>
      <c r="E63" s="108">
        <v>10.61</v>
      </c>
      <c r="F63" s="112"/>
      <c r="G63" s="112"/>
      <c r="H63" s="111">
        <v>31.6</v>
      </c>
      <c r="I63" s="152">
        <v>0</v>
      </c>
      <c r="J63" s="152">
        <v>0</v>
      </c>
    </row>
    <row r="64" spans="1:10" ht="27" customHeight="1">
      <c r="A64" s="109"/>
      <c r="B64" s="109" t="s">
        <v>15</v>
      </c>
      <c r="C64" s="109" t="s">
        <v>31</v>
      </c>
      <c r="D64" s="110">
        <v>47400</v>
      </c>
      <c r="E64" s="108">
        <v>0</v>
      </c>
      <c r="F64" s="111"/>
      <c r="G64" s="111"/>
      <c r="H64" s="111"/>
      <c r="I64" s="152">
        <f t="shared" si="7"/>
        <v>0</v>
      </c>
      <c r="J64" s="152">
        <f t="shared" si="9"/>
        <v>0</v>
      </c>
    </row>
    <row r="65" spans="1:10" s="160" customFormat="1" ht="27" customHeight="1">
      <c r="A65" s="104"/>
      <c r="B65" s="104">
        <v>4</v>
      </c>
      <c r="C65" s="104" t="s">
        <v>187</v>
      </c>
      <c r="D65" s="139"/>
      <c r="E65" s="112">
        <v>11.61</v>
      </c>
      <c r="F65" s="112"/>
      <c r="G65" s="112"/>
      <c r="H65" s="112">
        <v>4572.35</v>
      </c>
      <c r="I65" s="150">
        <f t="shared" si="7"/>
        <v>39382.85960378984</v>
      </c>
      <c r="J65" s="150">
        <f t="shared" si="9"/>
        <v>0</v>
      </c>
    </row>
    <row r="66" spans="1:10" s="160" customFormat="1" ht="27" customHeight="1">
      <c r="A66" s="104"/>
      <c r="B66" s="104">
        <v>42</v>
      </c>
      <c r="C66" s="104" t="s">
        <v>186</v>
      </c>
      <c r="D66" s="139"/>
      <c r="E66" s="107">
        <v>11.61</v>
      </c>
      <c r="F66" s="112"/>
      <c r="G66" s="112"/>
      <c r="H66" s="112">
        <v>4572.35</v>
      </c>
      <c r="I66" s="150">
        <f t="shared" si="7"/>
        <v>39382.85960378984</v>
      </c>
      <c r="J66" s="150">
        <f t="shared" si="9"/>
        <v>0</v>
      </c>
    </row>
    <row r="67" spans="1:10" s="160" customFormat="1" ht="27" customHeight="1">
      <c r="A67" s="104"/>
      <c r="B67" s="104" t="s">
        <v>22</v>
      </c>
      <c r="C67" s="104" t="s">
        <v>23</v>
      </c>
      <c r="D67" s="139"/>
      <c r="E67" s="107">
        <v>11.61</v>
      </c>
      <c r="F67" s="112"/>
      <c r="G67" s="112"/>
      <c r="H67" s="112">
        <v>4572.35</v>
      </c>
      <c r="I67" s="150">
        <f t="shared" si="7"/>
        <v>39382.85960378984</v>
      </c>
      <c r="J67" s="150">
        <f t="shared" si="9"/>
        <v>0</v>
      </c>
    </row>
    <row r="68" spans="1:10" ht="27" customHeight="1">
      <c r="A68" s="109"/>
      <c r="B68" s="109" t="s">
        <v>24</v>
      </c>
      <c r="C68" s="109" t="s">
        <v>25</v>
      </c>
      <c r="D68" s="110">
        <v>72400</v>
      </c>
      <c r="E68" s="108">
        <v>11.61</v>
      </c>
      <c r="F68" s="111"/>
      <c r="G68" s="111"/>
      <c r="H68" s="111">
        <v>2172.81</v>
      </c>
      <c r="I68" s="152">
        <f t="shared" si="7"/>
        <v>18714.987080103358</v>
      </c>
      <c r="J68" s="152">
        <f t="shared" si="9"/>
        <v>0</v>
      </c>
    </row>
    <row r="69" spans="1:10" ht="27" customHeight="1">
      <c r="A69" s="109"/>
      <c r="B69" s="109">
        <v>4225</v>
      </c>
      <c r="C69" s="109" t="s">
        <v>61</v>
      </c>
      <c r="D69" s="110">
        <v>72400</v>
      </c>
      <c r="E69" s="108"/>
      <c r="F69" s="111"/>
      <c r="G69" s="111"/>
      <c r="H69" s="111">
        <v>1642.94</v>
      </c>
      <c r="I69" s="152">
        <f aca="true" t="shared" si="10" ref="I69:I70">IF(E69&lt;&gt;0,H69/E69*100,0)</f>
        <v>0</v>
      </c>
      <c r="J69" s="152">
        <f aca="true" t="shared" si="11" ref="J69:J70">IF(F69&lt;&gt;0,H69/F69*100,0)</f>
        <v>0</v>
      </c>
    </row>
    <row r="70" spans="1:10" ht="27" customHeight="1">
      <c r="A70" s="109"/>
      <c r="B70" s="109">
        <v>4262</v>
      </c>
      <c r="C70" s="109" t="s">
        <v>339</v>
      </c>
      <c r="D70" s="110">
        <v>72400</v>
      </c>
      <c r="E70" s="108"/>
      <c r="F70" s="111"/>
      <c r="G70" s="111"/>
      <c r="H70" s="111">
        <v>756.6</v>
      </c>
      <c r="I70" s="152">
        <f t="shared" si="10"/>
        <v>0</v>
      </c>
      <c r="J70" s="152">
        <f t="shared" si="11"/>
        <v>0</v>
      </c>
    </row>
    <row r="71" spans="1:10" ht="27" customHeight="1">
      <c r="A71" s="104" t="s">
        <v>244</v>
      </c>
      <c r="B71" s="105" t="s">
        <v>3</v>
      </c>
      <c r="C71" s="104" t="s">
        <v>245</v>
      </c>
      <c r="D71" s="106"/>
      <c r="E71" s="107">
        <v>208662.1</v>
      </c>
      <c r="F71" s="112">
        <v>403299</v>
      </c>
      <c r="G71" s="112"/>
      <c r="H71" s="112">
        <v>232795.62</v>
      </c>
      <c r="I71" s="150">
        <f t="shared" si="7"/>
        <v>111.56583778271185</v>
      </c>
      <c r="J71" s="150">
        <f t="shared" si="9"/>
        <v>57.72283591082547</v>
      </c>
    </row>
    <row r="72" spans="1:10" ht="27" customHeight="1">
      <c r="A72" s="105"/>
      <c r="B72" s="104">
        <v>3</v>
      </c>
      <c r="C72" s="104" t="s">
        <v>183</v>
      </c>
      <c r="D72" s="106"/>
      <c r="E72" s="107">
        <v>208662.1</v>
      </c>
      <c r="F72" s="112">
        <v>403299</v>
      </c>
      <c r="G72" s="112"/>
      <c r="H72" s="112">
        <v>230106.07</v>
      </c>
      <c r="I72" s="150">
        <f t="shared" si="7"/>
        <v>110.27688784882352</v>
      </c>
      <c r="J72" s="150">
        <f t="shared" si="9"/>
        <v>57.05594856421663</v>
      </c>
    </row>
    <row r="73" spans="1:10" ht="27" customHeight="1">
      <c r="A73" s="105"/>
      <c r="B73" s="104">
        <v>31</v>
      </c>
      <c r="C73" s="104" t="s">
        <v>261</v>
      </c>
      <c r="D73" s="106"/>
      <c r="E73" s="107">
        <v>203394.92</v>
      </c>
      <c r="F73" s="112">
        <v>402758</v>
      </c>
      <c r="G73" s="112"/>
      <c r="H73" s="112">
        <v>230106.07</v>
      </c>
      <c r="I73" s="150">
        <f t="shared" si="7"/>
        <v>113.13265346056825</v>
      </c>
      <c r="J73" s="150">
        <f t="shared" si="9"/>
        <v>57.13258830364636</v>
      </c>
    </row>
    <row r="74" spans="1:10" ht="27" customHeight="1">
      <c r="A74" s="105"/>
      <c r="B74" s="104">
        <v>311</v>
      </c>
      <c r="C74" s="104" t="s">
        <v>262</v>
      </c>
      <c r="D74" s="106"/>
      <c r="E74" s="107">
        <v>165752.64</v>
      </c>
      <c r="F74" s="112"/>
      <c r="G74" s="112"/>
      <c r="H74" s="112">
        <v>186616.4</v>
      </c>
      <c r="I74" s="150">
        <f t="shared" si="7"/>
        <v>112.58728669419685</v>
      </c>
      <c r="J74" s="150">
        <f t="shared" si="9"/>
        <v>0</v>
      </c>
    </row>
    <row r="75" spans="1:10" ht="27" customHeight="1">
      <c r="A75" s="109"/>
      <c r="B75" s="109">
        <v>3111</v>
      </c>
      <c r="C75" s="109" t="s">
        <v>263</v>
      </c>
      <c r="D75" s="110">
        <v>53082</v>
      </c>
      <c r="E75" s="108">
        <v>165752.64</v>
      </c>
      <c r="F75" s="111"/>
      <c r="G75" s="111"/>
      <c r="H75" s="111">
        <v>186616.4</v>
      </c>
      <c r="I75" s="152">
        <f t="shared" si="7"/>
        <v>112.58728669419685</v>
      </c>
      <c r="J75" s="152">
        <f t="shared" si="9"/>
        <v>0</v>
      </c>
    </row>
    <row r="76" spans="1:10" ht="27" customHeight="1">
      <c r="A76" s="105"/>
      <c r="B76" s="104">
        <v>312</v>
      </c>
      <c r="C76" s="104" t="s">
        <v>264</v>
      </c>
      <c r="D76" s="106"/>
      <c r="E76" s="107">
        <v>10260.97</v>
      </c>
      <c r="F76" s="112"/>
      <c r="G76" s="112"/>
      <c r="H76" s="112">
        <v>12689.14</v>
      </c>
      <c r="I76" s="150">
        <f t="shared" si="7"/>
        <v>123.66413701628598</v>
      </c>
      <c r="J76" s="150">
        <f t="shared" si="9"/>
        <v>0</v>
      </c>
    </row>
    <row r="77" spans="1:10" ht="27" customHeight="1">
      <c r="A77" s="109"/>
      <c r="B77" s="109">
        <v>3121</v>
      </c>
      <c r="C77" s="109" t="s">
        <v>264</v>
      </c>
      <c r="D77" s="110">
        <v>53082</v>
      </c>
      <c r="E77" s="108">
        <v>10260.97</v>
      </c>
      <c r="F77" s="111"/>
      <c r="G77" s="111"/>
      <c r="H77" s="111">
        <v>12689.14</v>
      </c>
      <c r="I77" s="152">
        <f t="shared" si="7"/>
        <v>123.66413701628598</v>
      </c>
      <c r="J77" s="152">
        <f t="shared" si="9"/>
        <v>0</v>
      </c>
    </row>
    <row r="78" spans="1:10" ht="27" customHeight="1">
      <c r="A78" s="105"/>
      <c r="B78" s="104">
        <v>313</v>
      </c>
      <c r="C78" s="104" t="s">
        <v>265</v>
      </c>
      <c r="D78" s="106"/>
      <c r="E78" s="107">
        <v>27381.31</v>
      </c>
      <c r="F78" s="112"/>
      <c r="G78" s="112"/>
      <c r="H78" s="112">
        <v>30800.63</v>
      </c>
      <c r="I78" s="150">
        <f t="shared" si="7"/>
        <v>112.48778820297494</v>
      </c>
      <c r="J78" s="150">
        <f t="shared" si="9"/>
        <v>0</v>
      </c>
    </row>
    <row r="79" spans="1:10" ht="27" customHeight="1">
      <c r="A79" s="109"/>
      <c r="B79" s="109">
        <v>3132</v>
      </c>
      <c r="C79" s="109" t="s">
        <v>266</v>
      </c>
      <c r="D79" s="110">
        <v>53082</v>
      </c>
      <c r="E79" s="108">
        <v>27303.3</v>
      </c>
      <c r="F79" s="111"/>
      <c r="G79" s="111"/>
      <c r="H79" s="111">
        <v>30779.14</v>
      </c>
      <c r="I79" s="152">
        <f t="shared" si="7"/>
        <v>112.73047580329118</v>
      </c>
      <c r="J79" s="152">
        <f t="shared" si="9"/>
        <v>0</v>
      </c>
    </row>
    <row r="80" spans="1:10" ht="27" customHeight="1">
      <c r="A80" s="109"/>
      <c r="B80" s="109">
        <v>3133</v>
      </c>
      <c r="C80" s="109" t="s">
        <v>288</v>
      </c>
      <c r="D80" s="110">
        <v>53082</v>
      </c>
      <c r="E80" s="108">
        <v>78.01</v>
      </c>
      <c r="F80" s="111"/>
      <c r="G80" s="111"/>
      <c r="H80" s="111">
        <v>21.49</v>
      </c>
      <c r="I80" s="152">
        <f t="shared" si="7"/>
        <v>27.547750288424556</v>
      </c>
      <c r="J80" s="152">
        <f t="shared" si="9"/>
        <v>0</v>
      </c>
    </row>
    <row r="81" spans="1:10" ht="27" customHeight="1">
      <c r="A81" s="105"/>
      <c r="B81" s="104">
        <v>32</v>
      </c>
      <c r="C81" s="104" t="s">
        <v>182</v>
      </c>
      <c r="D81" s="106"/>
      <c r="E81" s="112">
        <v>3547.01</v>
      </c>
      <c r="F81" s="112"/>
      <c r="G81" s="112"/>
      <c r="H81" s="112">
        <v>2122.32</v>
      </c>
      <c r="I81" s="150">
        <f t="shared" si="7"/>
        <v>59.834057417374076</v>
      </c>
      <c r="J81" s="150">
        <f t="shared" si="9"/>
        <v>0</v>
      </c>
    </row>
    <row r="82" spans="1:10" ht="27" customHeight="1">
      <c r="A82" s="105"/>
      <c r="B82" s="104" t="s">
        <v>12</v>
      </c>
      <c r="C82" s="104" t="s">
        <v>13</v>
      </c>
      <c r="D82" s="106"/>
      <c r="E82" s="107">
        <v>124.92</v>
      </c>
      <c r="F82" s="112"/>
      <c r="G82" s="112"/>
      <c r="H82" s="112">
        <v>673.94</v>
      </c>
      <c r="I82" s="150">
        <f t="shared" si="7"/>
        <v>539.4972782580852</v>
      </c>
      <c r="J82" s="150">
        <f t="shared" si="9"/>
        <v>0</v>
      </c>
    </row>
    <row r="83" spans="1:10" ht="27" customHeight="1">
      <c r="A83" s="105"/>
      <c r="B83" s="109">
        <v>3236</v>
      </c>
      <c r="C83" s="109" t="s">
        <v>65</v>
      </c>
      <c r="D83" s="110">
        <v>53082</v>
      </c>
      <c r="E83" s="108">
        <v>124.92</v>
      </c>
      <c r="F83" s="112"/>
      <c r="G83" s="112"/>
      <c r="H83" s="111">
        <v>673.94</v>
      </c>
      <c r="I83" s="150">
        <f t="shared" si="7"/>
        <v>539.4972782580852</v>
      </c>
      <c r="J83" s="150">
        <f t="shared" si="9"/>
        <v>0</v>
      </c>
    </row>
    <row r="84" spans="1:10" ht="27" customHeight="1">
      <c r="A84" s="105"/>
      <c r="B84" s="104">
        <v>329</v>
      </c>
      <c r="C84" s="104" t="s">
        <v>267</v>
      </c>
      <c r="D84" s="106"/>
      <c r="E84" s="107">
        <v>3422.09</v>
      </c>
      <c r="F84" s="112"/>
      <c r="G84" s="112"/>
      <c r="H84" s="112">
        <v>1448.38</v>
      </c>
      <c r="I84" s="150">
        <f t="shared" si="7"/>
        <v>42.32442746976263</v>
      </c>
      <c r="J84" s="150">
        <f t="shared" si="9"/>
        <v>0</v>
      </c>
    </row>
    <row r="85" spans="1:10" ht="27" customHeight="1">
      <c r="A85" s="109"/>
      <c r="B85" s="109">
        <v>3295</v>
      </c>
      <c r="C85" s="109" t="s">
        <v>59</v>
      </c>
      <c r="D85" s="110">
        <v>53082</v>
      </c>
      <c r="E85" s="108">
        <v>861.04</v>
      </c>
      <c r="F85" s="111"/>
      <c r="G85" s="111"/>
      <c r="H85" s="111">
        <v>990.33</v>
      </c>
      <c r="I85" s="152">
        <f t="shared" si="7"/>
        <v>115.01556257549011</v>
      </c>
      <c r="J85" s="152">
        <f t="shared" si="9"/>
        <v>0</v>
      </c>
    </row>
    <row r="86" spans="1:10" ht="27" customHeight="1">
      <c r="A86" s="109"/>
      <c r="B86" s="109">
        <v>3296</v>
      </c>
      <c r="C86" s="109" t="s">
        <v>289</v>
      </c>
      <c r="D86" s="110">
        <v>53082</v>
      </c>
      <c r="E86" s="108">
        <v>2561.05</v>
      </c>
      <c r="F86" s="111"/>
      <c r="G86" s="111"/>
      <c r="H86" s="111">
        <v>458.05</v>
      </c>
      <c r="I86" s="152">
        <f t="shared" si="7"/>
        <v>17.885242381054645</v>
      </c>
      <c r="J86" s="152">
        <f t="shared" si="9"/>
        <v>0</v>
      </c>
    </row>
    <row r="87" spans="1:10" ht="27" customHeight="1">
      <c r="A87" s="109"/>
      <c r="B87" s="104">
        <v>34</v>
      </c>
      <c r="C87" s="104" t="s">
        <v>185</v>
      </c>
      <c r="D87" s="139"/>
      <c r="E87" s="112">
        <v>1720.17</v>
      </c>
      <c r="F87" s="112">
        <v>541</v>
      </c>
      <c r="G87" s="112"/>
      <c r="H87" s="112">
        <v>567.13</v>
      </c>
      <c r="I87" s="150">
        <f t="shared" si="7"/>
        <v>32.96941581355331</v>
      </c>
      <c r="J87" s="150">
        <f t="shared" si="9"/>
        <v>104.82994454713493</v>
      </c>
    </row>
    <row r="88" spans="1:10" ht="27" customHeight="1">
      <c r="A88" s="105"/>
      <c r="B88" s="104" t="s">
        <v>32</v>
      </c>
      <c r="C88" s="104" t="s">
        <v>33</v>
      </c>
      <c r="D88" s="106"/>
      <c r="E88" s="107">
        <v>1720.17</v>
      </c>
      <c r="F88" s="140"/>
      <c r="G88" s="112"/>
      <c r="H88" s="112">
        <v>567.13</v>
      </c>
      <c r="I88" s="150">
        <f t="shared" si="7"/>
        <v>32.96941581355331</v>
      </c>
      <c r="J88" s="150">
        <f t="shared" si="9"/>
        <v>0</v>
      </c>
    </row>
    <row r="89" spans="1:10" ht="27" customHeight="1">
      <c r="A89" s="109"/>
      <c r="B89" s="109">
        <v>3433</v>
      </c>
      <c r="C89" s="109" t="s">
        <v>281</v>
      </c>
      <c r="D89" s="110">
        <v>53082</v>
      </c>
      <c r="E89" s="108">
        <v>1720.17</v>
      </c>
      <c r="F89" s="111"/>
      <c r="G89" s="111"/>
      <c r="H89" s="111">
        <v>567.13</v>
      </c>
      <c r="I89" s="152">
        <f t="shared" si="7"/>
        <v>32.96941581355331</v>
      </c>
      <c r="J89" s="152">
        <f t="shared" si="9"/>
        <v>0</v>
      </c>
    </row>
    <row r="90" spans="1:10" s="161" customFormat="1" ht="27" customHeight="1">
      <c r="A90" s="144">
        <v>2302</v>
      </c>
      <c r="B90" s="144" t="s">
        <v>246</v>
      </c>
      <c r="C90" s="144" t="s">
        <v>247</v>
      </c>
      <c r="D90" s="147"/>
      <c r="E90" s="146">
        <v>15650.36</v>
      </c>
      <c r="F90" s="146">
        <v>910.2</v>
      </c>
      <c r="G90" s="146"/>
      <c r="H90" s="146">
        <v>3181.88</v>
      </c>
      <c r="I90" s="154">
        <f t="shared" si="7"/>
        <v>20.33103391870858</v>
      </c>
      <c r="J90" s="154">
        <f t="shared" si="9"/>
        <v>349.5803120193364</v>
      </c>
    </row>
    <row r="91" spans="1:10" ht="27" customHeight="1">
      <c r="A91" s="104" t="s">
        <v>303</v>
      </c>
      <c r="B91" s="105" t="s">
        <v>3</v>
      </c>
      <c r="C91" s="104" t="s">
        <v>304</v>
      </c>
      <c r="D91" s="106"/>
      <c r="E91" s="107">
        <v>15499.23</v>
      </c>
      <c r="F91" s="107"/>
      <c r="G91" s="107"/>
      <c r="H91" s="107"/>
      <c r="I91" s="150">
        <f t="shared" si="7"/>
        <v>0</v>
      </c>
      <c r="J91" s="150">
        <f t="shared" si="9"/>
        <v>0</v>
      </c>
    </row>
    <row r="92" spans="1:10" ht="27" customHeight="1">
      <c r="A92" s="105"/>
      <c r="B92" s="104">
        <v>3</v>
      </c>
      <c r="C92" s="104" t="s">
        <v>183</v>
      </c>
      <c r="D92" s="106"/>
      <c r="E92" s="107">
        <v>15499.23</v>
      </c>
      <c r="F92" s="107"/>
      <c r="G92" s="107"/>
      <c r="H92" s="107">
        <v>2869.68</v>
      </c>
      <c r="I92" s="150">
        <f t="shared" si="7"/>
        <v>18.51498429276809</v>
      </c>
      <c r="J92" s="150">
        <f t="shared" si="9"/>
        <v>0</v>
      </c>
    </row>
    <row r="93" spans="1:10" ht="27" customHeight="1">
      <c r="A93" s="105"/>
      <c r="B93" s="104">
        <v>32</v>
      </c>
      <c r="C93" s="104" t="s">
        <v>182</v>
      </c>
      <c r="D93" s="106"/>
      <c r="E93" s="107">
        <v>15499.23</v>
      </c>
      <c r="F93" s="107"/>
      <c r="G93" s="107"/>
      <c r="H93" s="107">
        <v>2869.68</v>
      </c>
      <c r="I93" s="150">
        <f t="shared" si="7"/>
        <v>18.51498429276809</v>
      </c>
      <c r="J93" s="150">
        <f t="shared" si="9"/>
        <v>0</v>
      </c>
    </row>
    <row r="94" spans="1:10" ht="27" customHeight="1">
      <c r="A94" s="105"/>
      <c r="B94" s="104" t="s">
        <v>38</v>
      </c>
      <c r="C94" s="104" t="s">
        <v>39</v>
      </c>
      <c r="D94" s="106"/>
      <c r="E94" s="107">
        <v>15499.23</v>
      </c>
      <c r="F94" s="107"/>
      <c r="G94" s="107"/>
      <c r="H94" s="107"/>
      <c r="I94" s="150">
        <f t="shared" si="7"/>
        <v>0</v>
      </c>
      <c r="J94" s="150">
        <f t="shared" si="9"/>
        <v>0</v>
      </c>
    </row>
    <row r="95" spans="1:10" ht="27" customHeight="1">
      <c r="A95" s="109"/>
      <c r="B95" s="109" t="s">
        <v>49</v>
      </c>
      <c r="C95" s="109" t="s">
        <v>50</v>
      </c>
      <c r="D95" s="110">
        <v>11001</v>
      </c>
      <c r="E95" s="108">
        <v>0</v>
      </c>
      <c r="F95" s="111"/>
      <c r="G95" s="111"/>
      <c r="H95" s="111"/>
      <c r="I95" s="152">
        <f t="shared" si="7"/>
        <v>0</v>
      </c>
      <c r="J95" s="152">
        <f t="shared" si="9"/>
        <v>0</v>
      </c>
    </row>
    <row r="96" spans="1:10" ht="27" customHeight="1">
      <c r="A96" s="109"/>
      <c r="B96" s="109" t="s">
        <v>63</v>
      </c>
      <c r="C96" s="109" t="s">
        <v>64</v>
      </c>
      <c r="D96" s="110" t="s">
        <v>178</v>
      </c>
      <c r="E96" s="108">
        <v>0</v>
      </c>
      <c r="F96" s="111"/>
      <c r="G96" s="111"/>
      <c r="H96" s="111"/>
      <c r="I96" s="152">
        <f t="shared" si="7"/>
        <v>0</v>
      </c>
      <c r="J96" s="152">
        <f t="shared" si="9"/>
        <v>0</v>
      </c>
    </row>
    <row r="97" spans="1:10" ht="27" customHeight="1">
      <c r="A97" s="109"/>
      <c r="B97" s="109" t="s">
        <v>63</v>
      </c>
      <c r="C97" s="109" t="s">
        <v>75</v>
      </c>
      <c r="D97" s="110" t="s">
        <v>179</v>
      </c>
      <c r="E97" s="108">
        <v>0</v>
      </c>
      <c r="F97" s="111"/>
      <c r="G97" s="111"/>
      <c r="H97" s="111"/>
      <c r="I97" s="152">
        <f t="shared" si="7"/>
        <v>0</v>
      </c>
      <c r="J97" s="152">
        <f t="shared" si="9"/>
        <v>0</v>
      </c>
    </row>
    <row r="98" spans="1:10" ht="27" customHeight="1">
      <c r="A98" s="109"/>
      <c r="B98" s="104" t="s">
        <v>12</v>
      </c>
      <c r="C98" s="104" t="s">
        <v>13</v>
      </c>
      <c r="D98" s="110"/>
      <c r="E98" s="108">
        <v>0</v>
      </c>
      <c r="F98" s="112"/>
      <c r="G98" s="111"/>
      <c r="H98" s="111"/>
      <c r="I98" s="152">
        <f t="shared" si="7"/>
        <v>0</v>
      </c>
      <c r="J98" s="152">
        <f t="shared" si="9"/>
        <v>0</v>
      </c>
    </row>
    <row r="99" spans="1:10" ht="27" customHeight="1">
      <c r="A99" s="109"/>
      <c r="B99" s="109" t="s">
        <v>16</v>
      </c>
      <c r="C99" s="109" t="s">
        <v>17</v>
      </c>
      <c r="D99" s="110">
        <v>58800</v>
      </c>
      <c r="E99" s="108">
        <v>1803.92</v>
      </c>
      <c r="F99" s="111"/>
      <c r="G99" s="111"/>
      <c r="H99" s="111"/>
      <c r="I99" s="152">
        <f t="shared" si="7"/>
        <v>0</v>
      </c>
      <c r="J99" s="152">
        <f t="shared" si="9"/>
        <v>0</v>
      </c>
    </row>
    <row r="100" spans="1:10" ht="27" customHeight="1">
      <c r="A100" s="109"/>
      <c r="B100" s="104">
        <v>329</v>
      </c>
      <c r="C100" s="104" t="s">
        <v>267</v>
      </c>
      <c r="D100" s="110"/>
      <c r="E100" s="108">
        <v>0</v>
      </c>
      <c r="F100" s="112"/>
      <c r="G100" s="111"/>
      <c r="H100" s="111">
        <v>2869.68</v>
      </c>
      <c r="I100" s="152">
        <f t="shared" si="7"/>
        <v>0</v>
      </c>
      <c r="J100" s="152">
        <f t="shared" si="9"/>
        <v>0</v>
      </c>
    </row>
    <row r="101" spans="1:10" ht="27" customHeight="1">
      <c r="A101" s="109"/>
      <c r="B101" s="109" t="s">
        <v>15</v>
      </c>
      <c r="C101" s="109" t="s">
        <v>31</v>
      </c>
      <c r="D101" s="110">
        <v>53080</v>
      </c>
      <c r="E101" s="108">
        <v>0</v>
      </c>
      <c r="F101" s="111"/>
      <c r="G101" s="111"/>
      <c r="H101" s="111"/>
      <c r="I101" s="152">
        <f t="shared" si="7"/>
        <v>0</v>
      </c>
      <c r="J101" s="152">
        <f t="shared" si="9"/>
        <v>0</v>
      </c>
    </row>
    <row r="102" spans="1:10" ht="27" customHeight="1">
      <c r="A102" s="109"/>
      <c r="B102" s="109" t="s">
        <v>15</v>
      </c>
      <c r="C102" s="109" t="s">
        <v>31</v>
      </c>
      <c r="D102" s="110">
        <v>58800</v>
      </c>
      <c r="E102" s="108">
        <v>13695.31</v>
      </c>
      <c r="F102" s="111"/>
      <c r="G102" s="111"/>
      <c r="H102" s="111">
        <v>2869.68</v>
      </c>
      <c r="I102" s="152">
        <f t="shared" si="7"/>
        <v>20.953742558583922</v>
      </c>
      <c r="J102" s="152">
        <f t="shared" si="9"/>
        <v>0</v>
      </c>
    </row>
    <row r="103" spans="1:10" ht="27" customHeight="1">
      <c r="A103" s="104" t="s">
        <v>248</v>
      </c>
      <c r="B103" s="105" t="s">
        <v>3</v>
      </c>
      <c r="C103" s="104" t="s">
        <v>249</v>
      </c>
      <c r="D103" s="110"/>
      <c r="E103" s="107">
        <v>0</v>
      </c>
      <c r="F103" s="107"/>
      <c r="G103" s="107"/>
      <c r="H103" s="107"/>
      <c r="I103" s="150">
        <f t="shared" si="7"/>
        <v>0</v>
      </c>
      <c r="J103" s="150">
        <f t="shared" si="9"/>
        <v>0</v>
      </c>
    </row>
    <row r="104" spans="1:10" ht="27" customHeight="1">
      <c r="A104" s="105"/>
      <c r="B104" s="104">
        <v>3</v>
      </c>
      <c r="C104" s="104" t="s">
        <v>183</v>
      </c>
      <c r="D104" s="106"/>
      <c r="E104" s="107">
        <v>0</v>
      </c>
      <c r="F104" s="107"/>
      <c r="G104" s="107"/>
      <c r="H104" s="107"/>
      <c r="I104" s="150">
        <f t="shared" si="7"/>
        <v>0</v>
      </c>
      <c r="J104" s="150">
        <f t="shared" si="9"/>
        <v>0</v>
      </c>
    </row>
    <row r="105" spans="1:10" ht="27" customHeight="1">
      <c r="A105" s="105"/>
      <c r="B105" s="104">
        <v>32</v>
      </c>
      <c r="C105" s="104" t="s">
        <v>182</v>
      </c>
      <c r="D105" s="106"/>
      <c r="E105" s="107">
        <v>0</v>
      </c>
      <c r="F105" s="107"/>
      <c r="G105" s="107"/>
      <c r="H105" s="107"/>
      <c r="I105" s="150">
        <f t="shared" si="7"/>
        <v>0</v>
      </c>
      <c r="J105" s="150">
        <f t="shared" si="9"/>
        <v>0</v>
      </c>
    </row>
    <row r="106" spans="1:10" ht="27" customHeight="1">
      <c r="A106" s="105"/>
      <c r="B106" s="104" t="s">
        <v>38</v>
      </c>
      <c r="C106" s="104" t="s">
        <v>39</v>
      </c>
      <c r="D106" s="106"/>
      <c r="E106" s="107">
        <v>0</v>
      </c>
      <c r="F106" s="107"/>
      <c r="G106" s="107"/>
      <c r="H106" s="107"/>
      <c r="I106" s="150">
        <f t="shared" si="7"/>
        <v>0</v>
      </c>
      <c r="J106" s="150">
        <f t="shared" si="9"/>
        <v>0</v>
      </c>
    </row>
    <row r="107" spans="1:10" ht="27" customHeight="1">
      <c r="A107" s="109"/>
      <c r="B107" s="109" t="s">
        <v>63</v>
      </c>
      <c r="C107" s="109" t="s">
        <v>64</v>
      </c>
      <c r="D107" s="110">
        <v>53060</v>
      </c>
      <c r="E107" s="108">
        <v>0</v>
      </c>
      <c r="F107" s="111"/>
      <c r="G107" s="111"/>
      <c r="H107" s="111"/>
      <c r="I107" s="152">
        <f t="shared" si="7"/>
        <v>0</v>
      </c>
      <c r="J107" s="152">
        <f t="shared" si="9"/>
        <v>0</v>
      </c>
    </row>
    <row r="108" spans="1:10" ht="27" customHeight="1">
      <c r="A108" s="104" t="s">
        <v>282</v>
      </c>
      <c r="B108" s="105" t="s">
        <v>3</v>
      </c>
      <c r="C108" s="104" t="s">
        <v>283</v>
      </c>
      <c r="D108" s="139"/>
      <c r="E108" s="112">
        <v>151.13</v>
      </c>
      <c r="F108" s="112">
        <v>598</v>
      </c>
      <c r="G108" s="112"/>
      <c r="H108" s="112"/>
      <c r="I108" s="150">
        <f t="shared" si="7"/>
        <v>0</v>
      </c>
      <c r="J108" s="150">
        <f t="shared" si="9"/>
        <v>0</v>
      </c>
    </row>
    <row r="109" spans="1:10" ht="27" customHeight="1">
      <c r="A109" s="109"/>
      <c r="B109" s="104">
        <v>3</v>
      </c>
      <c r="C109" s="104" t="s">
        <v>183</v>
      </c>
      <c r="D109" s="139"/>
      <c r="E109" s="112">
        <v>151.13</v>
      </c>
      <c r="F109" s="112">
        <v>598</v>
      </c>
      <c r="G109" s="112"/>
      <c r="H109" s="112"/>
      <c r="I109" s="150">
        <f t="shared" si="7"/>
        <v>0</v>
      </c>
      <c r="J109" s="150">
        <f t="shared" si="9"/>
        <v>0</v>
      </c>
    </row>
    <row r="110" spans="1:10" ht="27" customHeight="1">
      <c r="A110" s="109"/>
      <c r="B110" s="104">
        <v>32</v>
      </c>
      <c r="C110" s="104" t="s">
        <v>182</v>
      </c>
      <c r="D110" s="139"/>
      <c r="E110" s="112">
        <v>151.13</v>
      </c>
      <c r="F110" s="112">
        <v>598</v>
      </c>
      <c r="G110" s="112"/>
      <c r="H110" s="112"/>
      <c r="I110" s="150">
        <f t="shared" si="7"/>
        <v>0</v>
      </c>
      <c r="J110" s="150">
        <f t="shared" si="9"/>
        <v>0</v>
      </c>
    </row>
    <row r="111" spans="1:10" ht="27" customHeight="1">
      <c r="A111" s="109"/>
      <c r="B111" s="104" t="s">
        <v>38</v>
      </c>
      <c r="C111" s="104" t="s">
        <v>39</v>
      </c>
      <c r="D111" s="139"/>
      <c r="E111" s="112">
        <v>0</v>
      </c>
      <c r="F111" s="112"/>
      <c r="G111" s="112"/>
      <c r="H111" s="112"/>
      <c r="I111" s="150">
        <f aca="true" t="shared" si="12" ref="I111:I164">IF(E111&lt;&gt;0,H111/E111*100,0)</f>
        <v>0</v>
      </c>
      <c r="J111" s="150">
        <f t="shared" si="9"/>
        <v>0</v>
      </c>
    </row>
    <row r="112" spans="1:10" ht="27" customHeight="1">
      <c r="A112" s="109"/>
      <c r="B112" s="109" t="s">
        <v>49</v>
      </c>
      <c r="C112" s="109" t="s">
        <v>50</v>
      </c>
      <c r="D112" s="110">
        <v>53080</v>
      </c>
      <c r="E112" s="108">
        <v>0</v>
      </c>
      <c r="F112" s="111"/>
      <c r="G112" s="111"/>
      <c r="H112" s="111"/>
      <c r="I112" s="152">
        <f t="shared" si="12"/>
        <v>0</v>
      </c>
      <c r="J112" s="152">
        <f t="shared" si="9"/>
        <v>0</v>
      </c>
    </row>
    <row r="113" spans="1:10" ht="27" customHeight="1">
      <c r="A113" s="109"/>
      <c r="B113" s="104" t="s">
        <v>12</v>
      </c>
      <c r="C113" s="104" t="s">
        <v>13</v>
      </c>
      <c r="D113" s="139"/>
      <c r="E113" s="112">
        <v>151.13</v>
      </c>
      <c r="F113" s="112"/>
      <c r="G113" s="112"/>
      <c r="H113" s="112"/>
      <c r="I113" s="150">
        <f t="shared" si="12"/>
        <v>0</v>
      </c>
      <c r="J113" s="150">
        <f t="shared" si="9"/>
        <v>0</v>
      </c>
    </row>
    <row r="114" spans="1:10" ht="27" customHeight="1">
      <c r="A114" s="109"/>
      <c r="B114" s="109">
        <v>3235</v>
      </c>
      <c r="C114" s="109" t="s">
        <v>305</v>
      </c>
      <c r="D114" s="110">
        <v>53080</v>
      </c>
      <c r="E114" s="111">
        <v>79.63</v>
      </c>
      <c r="F114" s="112"/>
      <c r="G114" s="112"/>
      <c r="H114" s="111"/>
      <c r="I114" s="150">
        <f t="shared" si="12"/>
        <v>0</v>
      </c>
      <c r="J114" s="150"/>
    </row>
    <row r="115" spans="1:10" ht="27" customHeight="1">
      <c r="A115" s="109"/>
      <c r="B115" s="109" t="s">
        <v>16</v>
      </c>
      <c r="C115" s="109" t="s">
        <v>17</v>
      </c>
      <c r="D115" s="110">
        <v>53080</v>
      </c>
      <c r="E115" s="108">
        <v>71.5</v>
      </c>
      <c r="F115" s="111"/>
      <c r="G115" s="111"/>
      <c r="H115" s="111"/>
      <c r="I115" s="152">
        <f t="shared" si="12"/>
        <v>0</v>
      </c>
      <c r="J115" s="152">
        <f t="shared" si="9"/>
        <v>0</v>
      </c>
    </row>
    <row r="116" spans="1:10" ht="27" customHeight="1">
      <c r="A116" s="104" t="s">
        <v>333</v>
      </c>
      <c r="B116" s="105" t="s">
        <v>3</v>
      </c>
      <c r="C116" s="104" t="s">
        <v>334</v>
      </c>
      <c r="D116" s="139"/>
      <c r="E116" s="112">
        <v>0</v>
      </c>
      <c r="F116" s="112">
        <v>312.2</v>
      </c>
      <c r="G116" s="112"/>
      <c r="H116" s="112">
        <v>312.2</v>
      </c>
      <c r="I116" s="150">
        <f t="shared" si="12"/>
        <v>0</v>
      </c>
      <c r="J116" s="150">
        <f aca="true" t="shared" si="13" ref="J116:J119">IF(F116&lt;&gt;0,H116/F116*100,0)</f>
        <v>100</v>
      </c>
    </row>
    <row r="117" spans="1:10" ht="27" customHeight="1">
      <c r="A117" s="109"/>
      <c r="B117" s="104">
        <v>3</v>
      </c>
      <c r="C117" s="104" t="s">
        <v>183</v>
      </c>
      <c r="D117" s="139"/>
      <c r="E117" s="112">
        <v>0</v>
      </c>
      <c r="F117" s="112">
        <v>312.2</v>
      </c>
      <c r="G117" s="112"/>
      <c r="H117" s="112">
        <v>312.2</v>
      </c>
      <c r="I117" s="150">
        <f t="shared" si="12"/>
        <v>0</v>
      </c>
      <c r="J117" s="150">
        <f t="shared" si="13"/>
        <v>100</v>
      </c>
    </row>
    <row r="118" spans="1:10" ht="27" customHeight="1">
      <c r="A118" s="109"/>
      <c r="B118" s="104">
        <v>38</v>
      </c>
      <c r="C118" s="104" t="s">
        <v>335</v>
      </c>
      <c r="D118" s="139"/>
      <c r="E118" s="112">
        <v>0</v>
      </c>
      <c r="F118" s="112">
        <v>312.2</v>
      </c>
      <c r="G118" s="112"/>
      <c r="H118" s="112">
        <v>312.2</v>
      </c>
      <c r="I118" s="150">
        <f t="shared" si="12"/>
        <v>0</v>
      </c>
      <c r="J118" s="150">
        <f t="shared" si="13"/>
        <v>100</v>
      </c>
    </row>
    <row r="119" spans="1:10" ht="27" customHeight="1">
      <c r="A119" s="109"/>
      <c r="B119" s="104">
        <v>381</v>
      </c>
      <c r="C119" s="104" t="s">
        <v>336</v>
      </c>
      <c r="D119" s="139"/>
      <c r="E119" s="112">
        <v>0</v>
      </c>
      <c r="F119" s="112"/>
      <c r="G119" s="112"/>
      <c r="H119" s="112">
        <v>312.2</v>
      </c>
      <c r="I119" s="150">
        <f aca="true" t="shared" si="14" ref="I119:I120">IF(E119&lt;&gt;0,H119/E119*100,0)</f>
        <v>0</v>
      </c>
      <c r="J119" s="150">
        <f t="shared" si="13"/>
        <v>0</v>
      </c>
    </row>
    <row r="120" spans="1:10" ht="27" customHeight="1">
      <c r="A120" s="109"/>
      <c r="B120" s="109">
        <v>3812</v>
      </c>
      <c r="C120" s="109" t="s">
        <v>337</v>
      </c>
      <c r="D120" s="110"/>
      <c r="E120" s="111">
        <v>0</v>
      </c>
      <c r="F120" s="112"/>
      <c r="G120" s="112"/>
      <c r="H120" s="111">
        <v>312.2</v>
      </c>
      <c r="I120" s="150">
        <f t="shared" si="14"/>
        <v>0</v>
      </c>
      <c r="J120" s="150"/>
    </row>
    <row r="121" spans="1:10" ht="27" customHeight="1">
      <c r="A121" s="144">
        <v>2402</v>
      </c>
      <c r="B121" s="144" t="s">
        <v>2</v>
      </c>
      <c r="C121" s="144" t="s">
        <v>251</v>
      </c>
      <c r="D121" s="145"/>
      <c r="E121" s="146">
        <v>0</v>
      </c>
      <c r="F121" s="146">
        <v>0</v>
      </c>
      <c r="G121" s="146"/>
      <c r="H121" s="146"/>
      <c r="I121" s="154">
        <f t="shared" si="12"/>
        <v>0</v>
      </c>
      <c r="J121" s="154">
        <f t="shared" si="9"/>
        <v>0</v>
      </c>
    </row>
    <row r="122" spans="1:10" ht="27" customHeight="1">
      <c r="A122" s="104" t="s">
        <v>250</v>
      </c>
      <c r="B122" s="104" t="s">
        <v>3</v>
      </c>
      <c r="C122" s="104" t="s">
        <v>252</v>
      </c>
      <c r="D122" s="139"/>
      <c r="E122" s="107">
        <v>0</v>
      </c>
      <c r="F122" s="112"/>
      <c r="G122" s="112"/>
      <c r="H122" s="112"/>
      <c r="I122" s="150">
        <f t="shared" si="12"/>
        <v>0</v>
      </c>
      <c r="J122" s="150">
        <f t="shared" si="9"/>
        <v>0</v>
      </c>
    </row>
    <row r="123" spans="1:10" ht="27" customHeight="1">
      <c r="A123" s="109"/>
      <c r="B123" s="104">
        <v>3</v>
      </c>
      <c r="C123" s="104" t="s">
        <v>183</v>
      </c>
      <c r="D123" s="139"/>
      <c r="E123" s="107">
        <v>0</v>
      </c>
      <c r="F123" s="112"/>
      <c r="G123" s="112"/>
      <c r="H123" s="112"/>
      <c r="I123" s="150">
        <f t="shared" si="12"/>
        <v>0</v>
      </c>
      <c r="J123" s="150">
        <f t="shared" si="9"/>
        <v>0</v>
      </c>
    </row>
    <row r="124" spans="1:10" ht="27" customHeight="1">
      <c r="A124" s="109"/>
      <c r="B124" s="104">
        <v>32</v>
      </c>
      <c r="C124" s="104" t="s">
        <v>182</v>
      </c>
      <c r="D124" s="139"/>
      <c r="E124" s="107">
        <v>0</v>
      </c>
      <c r="F124" s="112"/>
      <c r="G124" s="112"/>
      <c r="H124" s="112"/>
      <c r="I124" s="150">
        <f t="shared" si="12"/>
        <v>0</v>
      </c>
      <c r="J124" s="150">
        <f t="shared" si="9"/>
        <v>0</v>
      </c>
    </row>
    <row r="125" spans="1:10" ht="27" customHeight="1">
      <c r="A125" s="109"/>
      <c r="B125" s="104" t="s">
        <v>12</v>
      </c>
      <c r="C125" s="104" t="s">
        <v>13</v>
      </c>
      <c r="D125" s="139"/>
      <c r="E125" s="107">
        <v>0</v>
      </c>
      <c r="F125" s="112"/>
      <c r="G125" s="112"/>
      <c r="H125" s="112"/>
      <c r="I125" s="150">
        <f t="shared" si="12"/>
        <v>0</v>
      </c>
      <c r="J125" s="150">
        <f t="shared" si="9"/>
        <v>0</v>
      </c>
    </row>
    <row r="126" spans="1:10" ht="27" customHeight="1">
      <c r="A126" s="109"/>
      <c r="B126" s="109" t="s">
        <v>20</v>
      </c>
      <c r="C126" s="109" t="s">
        <v>21</v>
      </c>
      <c r="D126" s="110">
        <v>48007</v>
      </c>
      <c r="E126" s="108">
        <v>0</v>
      </c>
      <c r="F126" s="111"/>
      <c r="G126" s="111"/>
      <c r="H126" s="111"/>
      <c r="I126" s="152">
        <f t="shared" si="12"/>
        <v>0</v>
      </c>
      <c r="J126" s="152">
        <f t="shared" si="9"/>
        <v>0</v>
      </c>
    </row>
    <row r="127" spans="1:10" ht="27" customHeight="1">
      <c r="A127" s="141">
        <v>2406</v>
      </c>
      <c r="B127" s="142" t="s">
        <v>2</v>
      </c>
      <c r="C127" s="141" t="s">
        <v>253</v>
      </c>
      <c r="D127" s="142"/>
      <c r="E127" s="143">
        <v>0</v>
      </c>
      <c r="F127" s="143">
        <v>3930.86</v>
      </c>
      <c r="G127" s="143"/>
      <c r="H127" s="143"/>
      <c r="I127" s="154">
        <f t="shared" si="12"/>
        <v>0</v>
      </c>
      <c r="J127" s="154">
        <f t="shared" si="9"/>
        <v>0</v>
      </c>
    </row>
    <row r="128" spans="1:10" ht="27" customHeight="1">
      <c r="A128" s="104" t="s">
        <v>254</v>
      </c>
      <c r="B128" s="105" t="s">
        <v>3</v>
      </c>
      <c r="C128" s="104" t="s">
        <v>255</v>
      </c>
      <c r="D128" s="106"/>
      <c r="E128" s="107">
        <v>0</v>
      </c>
      <c r="F128" s="107">
        <v>3600.86</v>
      </c>
      <c r="G128" s="107"/>
      <c r="H128" s="107"/>
      <c r="I128" s="151">
        <f t="shared" si="12"/>
        <v>0</v>
      </c>
      <c r="J128" s="151">
        <f t="shared" si="9"/>
        <v>0</v>
      </c>
    </row>
    <row r="129" spans="1:10" ht="27" customHeight="1">
      <c r="A129" s="105"/>
      <c r="B129" s="104">
        <v>4</v>
      </c>
      <c r="C129" s="104" t="s">
        <v>187</v>
      </c>
      <c r="D129" s="106"/>
      <c r="E129" s="107">
        <v>0</v>
      </c>
      <c r="F129" s="107">
        <v>3600.86</v>
      </c>
      <c r="G129" s="107"/>
      <c r="H129" s="107"/>
      <c r="I129" s="151">
        <f t="shared" si="12"/>
        <v>0</v>
      </c>
      <c r="J129" s="151">
        <f aca="true" t="shared" si="15" ref="J129:J164">IF(F129&lt;&gt;0,H129/F129*100,0)</f>
        <v>0</v>
      </c>
    </row>
    <row r="130" spans="1:10" ht="27" customHeight="1">
      <c r="A130" s="105"/>
      <c r="B130" s="104">
        <v>41</v>
      </c>
      <c r="C130" s="104" t="s">
        <v>188</v>
      </c>
      <c r="D130" s="106"/>
      <c r="E130" s="107">
        <v>0</v>
      </c>
      <c r="F130" s="107"/>
      <c r="G130" s="107"/>
      <c r="H130" s="107"/>
      <c r="I130" s="151">
        <f t="shared" si="12"/>
        <v>0</v>
      </c>
      <c r="J130" s="151">
        <f t="shared" si="15"/>
        <v>0</v>
      </c>
    </row>
    <row r="131" spans="1:10" ht="27" customHeight="1">
      <c r="A131" s="105"/>
      <c r="B131" s="104" t="s">
        <v>27</v>
      </c>
      <c r="C131" s="104" t="s">
        <v>28</v>
      </c>
      <c r="D131" s="106"/>
      <c r="E131" s="107">
        <v>0</v>
      </c>
      <c r="F131" s="107"/>
      <c r="G131" s="107"/>
      <c r="H131" s="107"/>
      <c r="I131" s="151">
        <f t="shared" si="12"/>
        <v>0</v>
      </c>
      <c r="J131" s="151">
        <f t="shared" si="15"/>
        <v>0</v>
      </c>
    </row>
    <row r="132" spans="1:10" ht="27" customHeight="1">
      <c r="A132" s="109"/>
      <c r="B132" s="109" t="s">
        <v>73</v>
      </c>
      <c r="C132" s="109" t="s">
        <v>74</v>
      </c>
      <c r="D132" s="110" t="s">
        <v>180</v>
      </c>
      <c r="E132" s="108">
        <v>0</v>
      </c>
      <c r="F132" s="108"/>
      <c r="G132" s="111"/>
      <c r="H132" s="111"/>
      <c r="I132" s="152">
        <f t="shared" si="12"/>
        <v>0</v>
      </c>
      <c r="J132" s="152">
        <f t="shared" si="15"/>
        <v>0</v>
      </c>
    </row>
    <row r="133" spans="1:10" ht="27" customHeight="1">
      <c r="A133" s="105"/>
      <c r="B133" s="104">
        <v>42</v>
      </c>
      <c r="C133" s="104" t="s">
        <v>186</v>
      </c>
      <c r="D133" s="106"/>
      <c r="E133" s="107">
        <v>0</v>
      </c>
      <c r="F133" s="112">
        <v>3600.86</v>
      </c>
      <c r="G133" s="112"/>
      <c r="H133" s="112"/>
      <c r="I133" s="150">
        <f t="shared" si="12"/>
        <v>0</v>
      </c>
      <c r="J133" s="150">
        <f t="shared" si="15"/>
        <v>0</v>
      </c>
    </row>
    <row r="134" spans="1:10" ht="27" customHeight="1">
      <c r="A134" s="105"/>
      <c r="B134" s="104" t="s">
        <v>22</v>
      </c>
      <c r="C134" s="104" t="s">
        <v>23</v>
      </c>
      <c r="D134" s="106"/>
      <c r="E134" s="107">
        <v>0</v>
      </c>
      <c r="F134" s="112"/>
      <c r="G134" s="112"/>
      <c r="H134" s="112"/>
      <c r="I134" s="150">
        <f t="shared" si="12"/>
        <v>0</v>
      </c>
      <c r="J134" s="150">
        <f t="shared" si="15"/>
        <v>0</v>
      </c>
    </row>
    <row r="135" spans="1:10" ht="27" customHeight="1">
      <c r="A135" s="109"/>
      <c r="B135" s="109" t="s">
        <v>24</v>
      </c>
      <c r="C135" s="109" t="s">
        <v>25</v>
      </c>
      <c r="D135" s="110">
        <v>32400</v>
      </c>
      <c r="E135" s="108">
        <v>0</v>
      </c>
      <c r="F135" s="111">
        <v>0</v>
      </c>
      <c r="G135" s="111"/>
      <c r="H135" s="111"/>
      <c r="I135" s="152">
        <f t="shared" si="12"/>
        <v>0</v>
      </c>
      <c r="J135" s="152">
        <f t="shared" si="15"/>
        <v>0</v>
      </c>
    </row>
    <row r="136" spans="1:10" ht="27" customHeight="1">
      <c r="A136" s="109"/>
      <c r="B136" s="109" t="s">
        <v>24</v>
      </c>
      <c r="C136" s="109" t="s">
        <v>25</v>
      </c>
      <c r="D136" s="110">
        <v>62400</v>
      </c>
      <c r="E136" s="108">
        <v>0</v>
      </c>
      <c r="F136" s="111">
        <v>0</v>
      </c>
      <c r="G136" s="111"/>
      <c r="H136" s="111">
        <v>0</v>
      </c>
      <c r="I136" s="152">
        <f t="shared" si="12"/>
        <v>0</v>
      </c>
      <c r="J136" s="152">
        <f t="shared" si="15"/>
        <v>0</v>
      </c>
    </row>
    <row r="137" spans="1:10" ht="27" customHeight="1">
      <c r="A137" s="109"/>
      <c r="B137" s="109" t="s">
        <v>24</v>
      </c>
      <c r="C137" s="109" t="s">
        <v>25</v>
      </c>
      <c r="D137" s="110" t="s">
        <v>181</v>
      </c>
      <c r="E137" s="108">
        <v>0</v>
      </c>
      <c r="F137" s="111">
        <v>0</v>
      </c>
      <c r="G137" s="111"/>
      <c r="H137" s="111">
        <v>0</v>
      </c>
      <c r="I137" s="152">
        <f t="shared" si="12"/>
        <v>0</v>
      </c>
      <c r="J137" s="152">
        <f t="shared" si="15"/>
        <v>0</v>
      </c>
    </row>
    <row r="138" spans="1:10" ht="27" customHeight="1">
      <c r="A138" s="109"/>
      <c r="B138" s="109" t="s">
        <v>24</v>
      </c>
      <c r="C138" s="109" t="s">
        <v>25</v>
      </c>
      <c r="D138" s="110" t="s">
        <v>181</v>
      </c>
      <c r="E138" s="108">
        <v>0</v>
      </c>
      <c r="F138" s="111">
        <v>0</v>
      </c>
      <c r="G138" s="111"/>
      <c r="H138" s="111">
        <v>0</v>
      </c>
      <c r="I138" s="152">
        <f t="shared" si="12"/>
        <v>0</v>
      </c>
      <c r="J138" s="152">
        <f t="shared" si="15"/>
        <v>0</v>
      </c>
    </row>
    <row r="139" spans="1:10" ht="27" customHeight="1">
      <c r="A139" s="109"/>
      <c r="B139" s="109" t="s">
        <v>66</v>
      </c>
      <c r="C139" s="109" t="s">
        <v>67</v>
      </c>
      <c r="D139" s="110" t="s">
        <v>180</v>
      </c>
      <c r="E139" s="108">
        <v>0</v>
      </c>
      <c r="F139" s="111">
        <v>0</v>
      </c>
      <c r="G139" s="111"/>
      <c r="H139" s="111">
        <v>0</v>
      </c>
      <c r="I139" s="152">
        <f t="shared" si="12"/>
        <v>0</v>
      </c>
      <c r="J139" s="152">
        <f t="shared" si="15"/>
        <v>0</v>
      </c>
    </row>
    <row r="140" spans="1:10" ht="27" customHeight="1">
      <c r="A140" s="109"/>
      <c r="B140" s="109" t="s">
        <v>26</v>
      </c>
      <c r="C140" s="109" t="s">
        <v>68</v>
      </c>
      <c r="D140" s="110">
        <v>48008</v>
      </c>
      <c r="E140" s="108">
        <v>0</v>
      </c>
      <c r="F140" s="111">
        <v>0</v>
      </c>
      <c r="G140" s="111"/>
      <c r="H140" s="111"/>
      <c r="I140" s="152">
        <f t="shared" si="12"/>
        <v>0</v>
      </c>
      <c r="J140" s="152">
        <f t="shared" si="15"/>
        <v>0</v>
      </c>
    </row>
    <row r="141" spans="1:10" ht="27" customHeight="1">
      <c r="A141" s="109"/>
      <c r="B141" s="109" t="s">
        <v>26</v>
      </c>
      <c r="C141" s="109" t="s">
        <v>68</v>
      </c>
      <c r="D141" s="110" t="s">
        <v>181</v>
      </c>
      <c r="E141" s="108">
        <v>0</v>
      </c>
      <c r="F141" s="111">
        <v>0</v>
      </c>
      <c r="G141" s="111"/>
      <c r="H141" s="111">
        <v>0</v>
      </c>
      <c r="I141" s="152">
        <f t="shared" si="12"/>
        <v>0</v>
      </c>
      <c r="J141" s="152">
        <f t="shared" si="15"/>
        <v>0</v>
      </c>
    </row>
    <row r="142" spans="1:10" ht="27" customHeight="1">
      <c r="A142" s="109"/>
      <c r="B142" s="109" t="s">
        <v>60</v>
      </c>
      <c r="C142" s="109" t="s">
        <v>61</v>
      </c>
      <c r="D142" s="110">
        <v>48008</v>
      </c>
      <c r="E142" s="108">
        <v>0</v>
      </c>
      <c r="F142" s="111">
        <v>0</v>
      </c>
      <c r="G142" s="111"/>
      <c r="H142" s="111">
        <v>0</v>
      </c>
      <c r="I142" s="152">
        <f t="shared" si="12"/>
        <v>0</v>
      </c>
      <c r="J142" s="152">
        <f t="shared" si="15"/>
        <v>0</v>
      </c>
    </row>
    <row r="143" spans="1:10" ht="27" customHeight="1">
      <c r="A143" s="109"/>
      <c r="B143" s="109" t="s">
        <v>60</v>
      </c>
      <c r="C143" s="109" t="s">
        <v>61</v>
      </c>
      <c r="D143" s="110" t="s">
        <v>179</v>
      </c>
      <c r="E143" s="108">
        <v>0</v>
      </c>
      <c r="F143" s="111">
        <v>0</v>
      </c>
      <c r="G143" s="111"/>
      <c r="H143" s="111">
        <v>0</v>
      </c>
      <c r="I143" s="152">
        <f t="shared" si="12"/>
        <v>0</v>
      </c>
      <c r="J143" s="152">
        <f t="shared" si="15"/>
        <v>0</v>
      </c>
    </row>
    <row r="144" spans="1:10" ht="27" customHeight="1">
      <c r="A144" s="109"/>
      <c r="B144" s="109" t="s">
        <v>60</v>
      </c>
      <c r="C144" s="109" t="s">
        <v>61</v>
      </c>
      <c r="D144" s="110" t="s">
        <v>181</v>
      </c>
      <c r="E144" s="108">
        <v>0</v>
      </c>
      <c r="F144" s="111">
        <v>0</v>
      </c>
      <c r="G144" s="111"/>
      <c r="H144" s="111">
        <v>0</v>
      </c>
      <c r="I144" s="152">
        <f t="shared" si="12"/>
        <v>0</v>
      </c>
      <c r="J144" s="152">
        <f t="shared" si="15"/>
        <v>0</v>
      </c>
    </row>
    <row r="145" spans="1:10" ht="27" customHeight="1">
      <c r="A145" s="109"/>
      <c r="B145" s="109" t="s">
        <v>43</v>
      </c>
      <c r="C145" s="109" t="s">
        <v>44</v>
      </c>
      <c r="D145" s="110" t="s">
        <v>180</v>
      </c>
      <c r="E145" s="108">
        <v>0</v>
      </c>
      <c r="F145" s="111">
        <v>0</v>
      </c>
      <c r="G145" s="111"/>
      <c r="H145" s="111">
        <v>0</v>
      </c>
      <c r="I145" s="152">
        <f t="shared" si="12"/>
        <v>0</v>
      </c>
      <c r="J145" s="152">
        <f t="shared" si="15"/>
        <v>0</v>
      </c>
    </row>
    <row r="146" spans="1:10" ht="27" customHeight="1">
      <c r="A146" s="109"/>
      <c r="B146" s="109" t="s">
        <v>43</v>
      </c>
      <c r="C146" s="109" t="s">
        <v>44</v>
      </c>
      <c r="D146" s="110" t="s">
        <v>176</v>
      </c>
      <c r="E146" s="108">
        <v>0</v>
      </c>
      <c r="F146" s="111">
        <v>0</v>
      </c>
      <c r="G146" s="111"/>
      <c r="H146" s="111">
        <v>0</v>
      </c>
      <c r="I146" s="152">
        <f t="shared" si="12"/>
        <v>0</v>
      </c>
      <c r="J146" s="152">
        <f t="shared" si="15"/>
        <v>0</v>
      </c>
    </row>
    <row r="147" spans="1:10" ht="27" customHeight="1">
      <c r="A147" s="105"/>
      <c r="B147" s="104" t="s">
        <v>69</v>
      </c>
      <c r="C147" s="104" t="s">
        <v>70</v>
      </c>
      <c r="D147" s="106"/>
      <c r="E147" s="107">
        <f>E148</f>
        <v>0</v>
      </c>
      <c r="F147" s="112">
        <v>0</v>
      </c>
      <c r="G147" s="112">
        <v>0</v>
      </c>
      <c r="H147" s="112">
        <f>H148</f>
        <v>0</v>
      </c>
      <c r="I147" s="150">
        <f t="shared" si="12"/>
        <v>0</v>
      </c>
      <c r="J147" s="150">
        <f t="shared" si="15"/>
        <v>0</v>
      </c>
    </row>
    <row r="148" spans="1:10" ht="27" customHeight="1">
      <c r="A148" s="109"/>
      <c r="B148" s="109" t="s">
        <v>71</v>
      </c>
      <c r="C148" s="109" t="s">
        <v>72</v>
      </c>
      <c r="D148" s="110" t="s">
        <v>180</v>
      </c>
      <c r="E148" s="108">
        <v>0</v>
      </c>
      <c r="F148" s="111">
        <v>0</v>
      </c>
      <c r="G148" s="111"/>
      <c r="H148" s="111">
        <v>0</v>
      </c>
      <c r="I148" s="152">
        <f t="shared" si="12"/>
        <v>0</v>
      </c>
      <c r="J148" s="150">
        <f t="shared" si="15"/>
        <v>0</v>
      </c>
    </row>
    <row r="149" spans="1:10" ht="27" customHeight="1">
      <c r="A149" s="104" t="s">
        <v>284</v>
      </c>
      <c r="B149" s="105" t="s">
        <v>3</v>
      </c>
      <c r="C149" s="104" t="s">
        <v>285</v>
      </c>
      <c r="D149" s="139"/>
      <c r="E149" s="107">
        <v>0</v>
      </c>
      <c r="F149" s="112">
        <v>330</v>
      </c>
      <c r="G149" s="112"/>
      <c r="H149" s="112"/>
      <c r="I149" s="150">
        <f t="shared" si="12"/>
        <v>0</v>
      </c>
      <c r="J149" s="150">
        <f t="shared" si="15"/>
        <v>0</v>
      </c>
    </row>
    <row r="150" spans="1:10" ht="27" customHeight="1">
      <c r="A150" s="109"/>
      <c r="B150" s="104">
        <v>4</v>
      </c>
      <c r="C150" s="104" t="s">
        <v>187</v>
      </c>
      <c r="D150" s="139"/>
      <c r="E150" s="107">
        <v>0</v>
      </c>
      <c r="F150" s="112">
        <v>330</v>
      </c>
      <c r="G150" s="112"/>
      <c r="H150" s="112"/>
      <c r="I150" s="150">
        <f t="shared" si="12"/>
        <v>0</v>
      </c>
      <c r="J150" s="150">
        <f t="shared" si="15"/>
        <v>0</v>
      </c>
    </row>
    <row r="151" spans="1:10" ht="27" customHeight="1">
      <c r="A151" s="109"/>
      <c r="B151" s="104">
        <v>42</v>
      </c>
      <c r="C151" s="104" t="s">
        <v>186</v>
      </c>
      <c r="D151" s="139"/>
      <c r="E151" s="107">
        <v>0</v>
      </c>
      <c r="F151" s="112">
        <v>330</v>
      </c>
      <c r="G151" s="112"/>
      <c r="H151" s="112"/>
      <c r="I151" s="150">
        <f t="shared" si="12"/>
        <v>0</v>
      </c>
      <c r="J151" s="150">
        <f t="shared" si="15"/>
        <v>0</v>
      </c>
    </row>
    <row r="152" spans="1:10" ht="27" customHeight="1">
      <c r="A152" s="109"/>
      <c r="B152" s="104" t="s">
        <v>69</v>
      </c>
      <c r="C152" s="104" t="s">
        <v>70</v>
      </c>
      <c r="D152" s="139"/>
      <c r="E152" s="107">
        <v>0</v>
      </c>
      <c r="F152" s="112">
        <v>0</v>
      </c>
      <c r="G152" s="112"/>
      <c r="H152" s="112"/>
      <c r="I152" s="150">
        <f t="shared" si="12"/>
        <v>0</v>
      </c>
      <c r="J152" s="150">
        <f t="shared" si="15"/>
        <v>0</v>
      </c>
    </row>
    <row r="153" spans="1:10" ht="27" customHeight="1">
      <c r="A153" s="109"/>
      <c r="B153" s="109" t="s">
        <v>71</v>
      </c>
      <c r="C153" s="109" t="s">
        <v>72</v>
      </c>
      <c r="D153" s="110">
        <v>11001</v>
      </c>
      <c r="E153" s="108">
        <v>0</v>
      </c>
      <c r="F153" s="111">
        <v>0</v>
      </c>
      <c r="G153" s="111"/>
      <c r="H153" s="111"/>
      <c r="I153" s="152">
        <f t="shared" si="12"/>
        <v>0</v>
      </c>
      <c r="J153" s="150">
        <f t="shared" si="15"/>
        <v>0</v>
      </c>
    </row>
    <row r="154" spans="1:10" ht="27" customHeight="1">
      <c r="A154" s="144">
        <v>2404</v>
      </c>
      <c r="B154" s="144" t="s">
        <v>246</v>
      </c>
      <c r="C154" s="144" t="s">
        <v>256</v>
      </c>
      <c r="D154" s="145"/>
      <c r="E154" s="146">
        <f>SUM(E155,E160)</f>
        <v>0</v>
      </c>
      <c r="F154" s="146">
        <f aca="true" t="shared" si="16" ref="F154:H154">SUM(F155,F160)</f>
        <v>0</v>
      </c>
      <c r="G154" s="146">
        <f t="shared" si="16"/>
        <v>0</v>
      </c>
      <c r="H154" s="146">
        <f t="shared" si="16"/>
        <v>0</v>
      </c>
      <c r="I154" s="154">
        <f t="shared" si="12"/>
        <v>0</v>
      </c>
      <c r="J154" s="154">
        <f t="shared" si="15"/>
        <v>0</v>
      </c>
    </row>
    <row r="155" spans="1:10" ht="27" customHeight="1">
      <c r="A155" s="104" t="s">
        <v>257</v>
      </c>
      <c r="B155" s="104" t="s">
        <v>3</v>
      </c>
      <c r="C155" s="104" t="s">
        <v>258</v>
      </c>
      <c r="D155" s="139"/>
      <c r="E155" s="107">
        <f aca="true" t="shared" si="17" ref="E155:E157">SUM(E156)</f>
        <v>0</v>
      </c>
      <c r="F155" s="112">
        <v>0</v>
      </c>
      <c r="G155" s="112"/>
      <c r="H155" s="112">
        <v>0</v>
      </c>
      <c r="I155" s="150">
        <f t="shared" si="12"/>
        <v>0</v>
      </c>
      <c r="J155" s="150">
        <f t="shared" si="15"/>
        <v>0</v>
      </c>
    </row>
    <row r="156" spans="1:10" ht="27" customHeight="1">
      <c r="A156" s="109"/>
      <c r="B156" s="104">
        <v>4</v>
      </c>
      <c r="C156" s="104" t="s">
        <v>187</v>
      </c>
      <c r="D156" s="139"/>
      <c r="E156" s="107">
        <f t="shared" si="17"/>
        <v>0</v>
      </c>
      <c r="F156" s="112">
        <v>0</v>
      </c>
      <c r="G156" s="112"/>
      <c r="H156" s="112">
        <v>0</v>
      </c>
      <c r="I156" s="150">
        <f t="shared" si="12"/>
        <v>0</v>
      </c>
      <c r="J156" s="150">
        <f t="shared" si="15"/>
        <v>0</v>
      </c>
    </row>
    <row r="157" spans="1:10" ht="27" customHeight="1">
      <c r="A157" s="109"/>
      <c r="B157" s="104">
        <v>45</v>
      </c>
      <c r="C157" s="104" t="s">
        <v>259</v>
      </c>
      <c r="D157" s="139"/>
      <c r="E157" s="107">
        <f t="shared" si="17"/>
        <v>0</v>
      </c>
      <c r="F157" s="112">
        <v>0</v>
      </c>
      <c r="G157" s="112"/>
      <c r="H157" s="112">
        <v>0</v>
      </c>
      <c r="I157" s="150">
        <f t="shared" si="12"/>
        <v>0</v>
      </c>
      <c r="J157" s="150">
        <f t="shared" si="15"/>
        <v>0</v>
      </c>
    </row>
    <row r="158" spans="1:10" ht="27" customHeight="1">
      <c r="A158" s="109"/>
      <c r="B158" s="104">
        <v>451</v>
      </c>
      <c r="C158" s="104" t="s">
        <v>260</v>
      </c>
      <c r="D158" s="139"/>
      <c r="E158" s="107">
        <f>SUM(E159)</f>
        <v>0</v>
      </c>
      <c r="F158" s="112">
        <v>0</v>
      </c>
      <c r="G158" s="112"/>
      <c r="H158" s="112">
        <v>0</v>
      </c>
      <c r="I158" s="150">
        <f t="shared" si="12"/>
        <v>0</v>
      </c>
      <c r="J158" s="150">
        <f t="shared" si="15"/>
        <v>0</v>
      </c>
    </row>
    <row r="159" spans="1:10" ht="27" customHeight="1">
      <c r="A159" s="109"/>
      <c r="B159" s="109">
        <v>4511</v>
      </c>
      <c r="C159" s="109" t="s">
        <v>260</v>
      </c>
      <c r="D159" s="110">
        <v>48008</v>
      </c>
      <c r="E159" s="108">
        <v>0</v>
      </c>
      <c r="F159" s="111">
        <v>0</v>
      </c>
      <c r="G159" s="111"/>
      <c r="H159" s="111">
        <v>0</v>
      </c>
      <c r="I159" s="152">
        <f t="shared" si="12"/>
        <v>0</v>
      </c>
      <c r="J159" s="150">
        <f t="shared" si="15"/>
        <v>0</v>
      </c>
    </row>
    <row r="160" spans="1:10" ht="27" customHeight="1">
      <c r="A160" s="104" t="s">
        <v>184</v>
      </c>
      <c r="B160" s="105" t="s">
        <v>3</v>
      </c>
      <c r="C160" s="104" t="s">
        <v>177</v>
      </c>
      <c r="D160" s="106"/>
      <c r="E160" s="107">
        <f>E161</f>
        <v>0</v>
      </c>
      <c r="F160" s="112">
        <f aca="true" t="shared" si="18" ref="F160:H163">F161</f>
        <v>0</v>
      </c>
      <c r="G160" s="112">
        <f t="shared" si="18"/>
        <v>0</v>
      </c>
      <c r="H160" s="112">
        <f t="shared" si="18"/>
        <v>0</v>
      </c>
      <c r="I160" s="150">
        <f t="shared" si="12"/>
        <v>0</v>
      </c>
      <c r="J160" s="150">
        <f t="shared" si="15"/>
        <v>0</v>
      </c>
    </row>
    <row r="161" spans="1:10" ht="27" customHeight="1">
      <c r="A161" s="105"/>
      <c r="B161" s="104">
        <v>4</v>
      </c>
      <c r="C161" s="104" t="s">
        <v>187</v>
      </c>
      <c r="D161" s="106"/>
      <c r="E161" s="107">
        <f>E162</f>
        <v>0</v>
      </c>
      <c r="F161" s="112">
        <f t="shared" si="18"/>
        <v>0</v>
      </c>
      <c r="G161" s="112">
        <f t="shared" si="18"/>
        <v>0</v>
      </c>
      <c r="H161" s="112">
        <f t="shared" si="18"/>
        <v>0</v>
      </c>
      <c r="I161" s="150">
        <f t="shared" si="12"/>
        <v>0</v>
      </c>
      <c r="J161" s="150">
        <f t="shared" si="15"/>
        <v>0</v>
      </c>
    </row>
    <row r="162" spans="1:10" ht="27" customHeight="1">
      <c r="A162" s="105"/>
      <c r="B162" s="104">
        <v>42</v>
      </c>
      <c r="C162" s="104" t="s">
        <v>186</v>
      </c>
      <c r="D162" s="106"/>
      <c r="E162" s="107">
        <f>E163</f>
        <v>0</v>
      </c>
      <c r="F162" s="107">
        <f t="shared" si="18"/>
        <v>0</v>
      </c>
      <c r="G162" s="107">
        <f t="shared" si="18"/>
        <v>0</v>
      </c>
      <c r="H162" s="107">
        <f t="shared" si="18"/>
        <v>0</v>
      </c>
      <c r="I162" s="151">
        <f t="shared" si="12"/>
        <v>0</v>
      </c>
      <c r="J162" s="151">
        <f t="shared" si="15"/>
        <v>0</v>
      </c>
    </row>
    <row r="163" spans="1:10" ht="27" customHeight="1">
      <c r="A163" s="105"/>
      <c r="B163" s="104" t="s">
        <v>69</v>
      </c>
      <c r="C163" s="104" t="s">
        <v>70</v>
      </c>
      <c r="D163" s="106"/>
      <c r="E163" s="107">
        <f>E164</f>
        <v>0</v>
      </c>
      <c r="F163" s="107">
        <v>0</v>
      </c>
      <c r="G163" s="107">
        <v>0</v>
      </c>
      <c r="H163" s="107">
        <f t="shared" si="18"/>
        <v>0</v>
      </c>
      <c r="I163" s="151">
        <f t="shared" si="12"/>
        <v>0</v>
      </c>
      <c r="J163" s="151">
        <f t="shared" si="15"/>
        <v>0</v>
      </c>
    </row>
    <row r="164" spans="1:10" ht="27" customHeight="1">
      <c r="A164" s="109"/>
      <c r="B164" s="109" t="s">
        <v>71</v>
      </c>
      <c r="C164" s="109" t="s">
        <v>72</v>
      </c>
      <c r="D164" s="110">
        <v>11001</v>
      </c>
      <c r="E164" s="108">
        <v>0</v>
      </c>
      <c r="F164" s="111"/>
      <c r="G164" s="111"/>
      <c r="H164" s="111">
        <v>0</v>
      </c>
      <c r="I164" s="152">
        <f t="shared" si="12"/>
        <v>0</v>
      </c>
      <c r="J164" s="152">
        <f t="shared" si="15"/>
        <v>0</v>
      </c>
    </row>
    <row r="165" spans="1:10" ht="27" customHeight="1">
      <c r="A165" s="128"/>
      <c r="B165" s="128"/>
      <c r="C165" s="128"/>
      <c r="D165" s="129"/>
      <c r="E165" s="130"/>
      <c r="F165" s="131"/>
      <c r="G165" s="131"/>
      <c r="H165" s="131"/>
      <c r="I165" s="132"/>
      <c r="J165" s="132"/>
    </row>
    <row r="166" spans="2:6" ht="27" customHeight="1">
      <c r="B166" s="21" t="s">
        <v>344</v>
      </c>
      <c r="C166" s="49"/>
      <c r="D166" s="179" t="s">
        <v>295</v>
      </c>
      <c r="E166" s="180"/>
      <c r="F166" s="180"/>
    </row>
    <row r="167" spans="2:6" ht="27" customHeight="1">
      <c r="B167" s="21"/>
      <c r="C167" s="49"/>
      <c r="D167" s="179" t="s">
        <v>341</v>
      </c>
      <c r="E167" s="180"/>
      <c r="F167" s="49"/>
    </row>
    <row r="168" spans="2:6" ht="27" customHeight="1">
      <c r="B168" s="21"/>
      <c r="C168" s="49"/>
      <c r="D168" s="49"/>
      <c r="E168" s="49"/>
      <c r="F168" s="49"/>
    </row>
    <row r="169" spans="2:6" ht="27" customHeight="1">
      <c r="B169" s="21" t="s">
        <v>319</v>
      </c>
      <c r="C169" s="22"/>
      <c r="D169" s="22"/>
      <c r="E169" s="22"/>
      <c r="F169" s="22"/>
    </row>
    <row r="170" spans="2:6" ht="27" customHeight="1">
      <c r="B170" s="21" t="s">
        <v>343</v>
      </c>
      <c r="C170" s="22"/>
      <c r="D170" s="22"/>
      <c r="E170" s="22"/>
      <c r="F170" s="22"/>
    </row>
    <row r="171" spans="2:6" ht="27" customHeight="1">
      <c r="B171" s="21"/>
      <c r="C171" s="22"/>
      <c r="D171" s="22"/>
      <c r="E171" s="22"/>
      <c r="F171" s="22"/>
    </row>
  </sheetData>
  <mergeCells count="5">
    <mergeCell ref="B2:C2"/>
    <mergeCell ref="B3:C3"/>
    <mergeCell ref="A1:J1"/>
    <mergeCell ref="D166:F166"/>
    <mergeCell ref="D167:E16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2021-06-15T06:05:04Z</dcterms:created>
  <dcterms:modified xsi:type="dcterms:W3CDTF">2023-07-14T09:58:33Z</dcterms:modified>
  <cp:category/>
  <cp:version/>
  <cp:contentType/>
  <cp:contentStatus/>
</cp:coreProperties>
</file>