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activeTab="3"/>
  </bookViews>
  <sheets>
    <sheet name="sažetak" sheetId="15" r:id="rId1"/>
    <sheet name="OPĆI DIO-prihodi" sheetId="12" r:id="rId2"/>
    <sheet name="OPĆI DIO-RASHODI" sheetId="16" r:id="rId3"/>
    <sheet name="POSEBNI DIO" sheetId="10" r:id="rId4"/>
  </sheets>
  <definedNames>
    <definedName name="_GoBack" localSheetId="1">'OPĆI DIO-prihodi'!$B$34</definedName>
    <definedName name="_GoBack" localSheetId="2">#REF!</definedName>
    <definedName name="_xlnm.Print_Area" localSheetId="2">'OPĆI DIO-RASHODI'!$A$1:$H$92</definedName>
    <definedName name="_xlnm.Print_Area" localSheetId="3">'POSEBNI DIO'!$A$1:$J$156</definedName>
  </definedNames>
  <calcPr calcId="162913"/>
</workbook>
</file>

<file path=xl/sharedStrings.xml><?xml version="1.0" encoding="utf-8"?>
<sst xmlns="http://schemas.openxmlformats.org/spreadsheetml/2006/main" count="557" uniqueCount="325">
  <si>
    <t>BROJČANA OZNAKA I NAZIV</t>
  </si>
  <si>
    <t>IZVRŠENJE 2020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</si>
  <si>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</si>
  <si>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</si>
  <si>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</si>
  <si>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</si>
  <si>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</si>
  <si>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</si>
  <si>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</si>
  <si>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</si>
  <si>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</si>
  <si>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</si>
  <si>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</si>
  <si>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</si>
  <si>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</si>
  <si>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</si>
  <si>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</si>
  <si>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</si>
  <si>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</si>
  <si>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</si>
  <si>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</si>
  <si>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</si>
  <si>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</si>
  <si>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</t>
  </si>
  <si>
    <t>POSTROJENJA I OPREMA</t>
  </si>
  <si>
    <t>4221</t>
  </si>
  <si>
    <t>UREDSKA OPREMA I NAMJEŠTAJ</t>
  </si>
  <si>
    <t>4223</t>
  </si>
  <si>
    <t>412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</si>
  <si>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</si>
  <si>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</si>
  <si>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</si>
  <si>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</si>
  <si>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</si>
  <si>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</si>
  <si>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</si>
  <si>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</si>
  <si>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</si>
  <si>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</si>
  <si>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</si>
  <si>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</si>
  <si>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</si>
  <si>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</si>
  <si>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</si>
  <si>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4227</t>
  </si>
  <si>
    <t>UREĐAJI, STROJEVI I OPREMA ZA OSTALE NAMJENE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</si>
  <si>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</si>
  <si>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</si>
  <si>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</si>
  <si>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</si>
  <si>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</si>
  <si>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</si>
  <si>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</si>
  <si>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</si>
  <si>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</si>
  <si>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</si>
  <si>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</si>
  <si>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</si>
  <si>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</si>
  <si>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</si>
  <si>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</si>
  <si>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</si>
  <si>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4225</t>
  </si>
  <si>
    <t>INSTRUMENTI, UREĐAJI I STROJEVI</t>
  </si>
  <si>
    <t>ČLANARINE</t>
  </si>
  <si>
    <t>3222</t>
  </si>
  <si>
    <t>MATERIJAL I SIROVINE</t>
  </si>
  <si>
    <t>ZDRAVSTVENE I VETERINARSKE USLUGE</t>
  </si>
  <si>
    <t>4222</t>
  </si>
  <si>
    <t>KOMUNIKACIJSKA OPREMA</t>
  </si>
  <si>
    <t>OPREMA ZA ODRŽAVANJE I ZAŠTITU</t>
  </si>
  <si>
    <t>424</t>
  </si>
  <si>
    <t>KNJIGE,UMJ.DJELA I OST.IZLOŽB.VRIJEDN.</t>
  </si>
  <si>
    <t>4241</t>
  </si>
  <si>
    <t>KNJIGE</t>
  </si>
  <si>
    <t>4123</t>
  </si>
  <si>
    <t>LICENCE</t>
  </si>
  <si>
    <t>MATERIJAL I SIROVINE-SREDSTVA G. POREČ</t>
  </si>
  <si>
    <t>MATERIJAL I SIROVINE-SREDSTVA O.TAR VABRIGA</t>
  </si>
  <si>
    <t>IZVOR FINANCIRANJA</t>
  </si>
  <si>
    <t>6 = 5/2*100</t>
  </si>
  <si>
    <t>INDEKS 1</t>
  </si>
  <si>
    <t>INDEKS 2</t>
  </si>
  <si>
    <t xml:space="preserve">Račun prihoda/
primitka </t>
  </si>
  <si>
    <t>Naziv računa</t>
  </si>
  <si>
    <t>Indeks</t>
  </si>
  <si>
    <t>6=5/2*100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</si>
  <si>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</si>
  <si>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</si>
  <si>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</si>
  <si>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</si>
  <si>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</si>
  <si>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</si>
  <si>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</si>
  <si>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</si>
  <si>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</si>
  <si>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</si>
  <si>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</si>
  <si>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</si>
  <si>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</si>
  <si>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</si>
  <si>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</si>
  <si>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</si>
  <si>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</si>
  <si>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</si>
  <si>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</si>
  <si>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</si>
  <si>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</si>
  <si>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</si>
  <si>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</si>
  <si>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</si>
  <si>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</si>
  <si>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</si>
  <si>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</si>
  <si>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</si>
  <si>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</si>
  <si>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</si>
  <si>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</si>
  <si>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</si>
  <si>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</si>
  <si>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</si>
  <si>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</si>
  <si>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</si>
  <si>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</si>
  <si>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</si>
  <si>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</si>
  <si>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</si>
  <si>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</si>
  <si>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</si>
  <si>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</si>
  <si>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</si>
  <si>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</si>
  <si>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</si>
  <si>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</si>
  <si>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</si>
  <si>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</si>
  <si>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</si>
  <si>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</si>
  <si>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</si>
  <si>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</si>
  <si>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</si>
  <si>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</si>
  <si>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</si>
  <si>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</si>
  <si>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</si>
  <si>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</si>
  <si>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</si>
  <si>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</si>
  <si>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</si>
  <si>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</si>
  <si>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</si>
  <si>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</si>
  <si>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</si>
  <si>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</si>
  <si>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</si>
  <si>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</si>
  <si>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</si>
  <si>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</si>
  <si>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</si>
  <si>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</si>
  <si>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</si>
  <si>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</si>
  <si>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</si>
  <si>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</si>
  <si>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</si>
  <si>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</si>
  <si>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pruženih usluga - najam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</si>
  <si>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</si>
  <si>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</si>
  <si>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</si>
  <si>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</si>
  <si>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</si>
  <si>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</si>
  <si>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</si>
  <si>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</si>
  <si>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</si>
  <si>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</si>
  <si>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</si>
  <si>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</si>
  <si>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</si>
  <si>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>Rashori poslovanja</t>
  </si>
  <si>
    <t xml:space="preserve">RASHODI PO IZVORIMA FINANCIRANJA </t>
  </si>
  <si>
    <t>48xxx</t>
  </si>
  <si>
    <t>NAZIV</t>
  </si>
  <si>
    <t>47xxx</t>
  </si>
  <si>
    <t>55xxx</t>
  </si>
  <si>
    <t>32xxx</t>
  </si>
  <si>
    <t>62xxx</t>
  </si>
  <si>
    <t>MATERIJALNI RASHODI</t>
  </si>
  <si>
    <t>RASHODI POSLOVANJA</t>
  </si>
  <si>
    <t>K300002</t>
  </si>
  <si>
    <t>FINANCIJSKI RASHODI</t>
  </si>
  <si>
    <t>RASHODI ZA NABAVU PROIZVEDENE DUGOTRAJNE IMOVINE</t>
  </si>
  <si>
    <t>RASHODI ZA NABAVU NEFINANCIJSKE IMOVINE</t>
  </si>
  <si>
    <t>RASHODI ZA NABAVU NEPROIZVEDENE DUGOTRAJNE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</si>
  <si>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</si>
  <si>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</si>
  <si>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</si>
  <si>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</si>
  <si>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</si>
  <si>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</si>
  <si>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</si>
  <si>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</si>
  <si>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</si>
  <si>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</si>
  <si>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</si>
  <si>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</si>
  <si>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</si>
  <si>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</si>
  <si>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</si>
  <si>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</si>
  <si>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</si>
  <si>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</si>
  <si>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</si>
  <si>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</si>
  <si>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</si>
  <si>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</si>
  <si>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</si>
  <si>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</si>
  <si>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</si>
  <si>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</si>
  <si>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</si>
  <si>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</si>
  <si>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</si>
  <si>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</si>
  <si>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</si>
  <si>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</si>
  <si>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</si>
  <si>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</si>
  <si>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</si>
  <si>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</si>
  <si>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</si>
  <si>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</si>
  <si>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</si>
  <si>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</si>
  <si>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</si>
  <si>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</si>
  <si>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</si>
  <si>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</si>
  <si>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 xml:space="preserve">Ostvarenje 2020. </t>
  </si>
  <si>
    <t>Izvor financiranja</t>
  </si>
  <si>
    <t>Naziv izvora financiranja</t>
  </si>
  <si>
    <t xml:space="preserve">Izvršenje 2020. </t>
  </si>
  <si>
    <t>OSTVARENJE/ IZVRŠENJE 2020</t>
  </si>
  <si>
    <t>IZVORNI PLAN 2021</t>
  </si>
  <si>
    <t>TEKUĆI PLAN 2021</t>
  </si>
  <si>
    <t>OSTVARENJE/ IZVRŠENJE 2021</t>
  </si>
  <si>
    <t>Izvorni plan 2021</t>
  </si>
  <si>
    <t>Tekući plan 2021</t>
  </si>
  <si>
    <t xml:space="preserve">Ostvarenje 2021. </t>
  </si>
  <si>
    <t xml:space="preserve">Izvorni plan 2021 </t>
  </si>
  <si>
    <t xml:space="preserve">Tekući plan 2021 </t>
  </si>
  <si>
    <t>OSTVARENJE PRIHODA I PRIMITAKA ZA 2021.G.</t>
  </si>
  <si>
    <t>IZVRŠENJE RASHODA I IZDATAKA ZA 2021.G.</t>
  </si>
  <si>
    <t xml:space="preserve">Izvršenje 2021. </t>
  </si>
  <si>
    <t xml:space="preserve">IZVJEŠTAJ O IZVRŠENJU FINANCIJSKOG PLANA ZA 2021. GODINU 
PO PROGRAMSKOJ I  EKONOMSKOJ KLASIFIKACIJI I IZVORIMA FINANCIRANJA </t>
  </si>
  <si>
    <t xml:space="preserve">IZVORNI PLAN 2021. </t>
  </si>
  <si>
    <t xml:space="preserve">TEKUĆI PLAN 2021. </t>
  </si>
  <si>
    <t>IZVRŠENJE 2021.</t>
  </si>
  <si>
    <t>NAZIV USTANOVE: UČENIČKI DOM PULA</t>
  </si>
  <si>
    <t>Redovna djelatnost SŠ-mininalni standard</t>
  </si>
  <si>
    <t>A220101</t>
  </si>
  <si>
    <t>Materijalni rashodi SŠ po kriterijima</t>
  </si>
  <si>
    <t>A230205</t>
  </si>
  <si>
    <t>NAZIV: Sredstva zaštite protiv COVID-19</t>
  </si>
  <si>
    <t>RASHODI ZA MATERIJAL I ENERGIJU</t>
  </si>
  <si>
    <t>UREDSKI I OSTALI MATERIJALNI RASHODI</t>
  </si>
  <si>
    <t>A220102</t>
  </si>
  <si>
    <t>Materijalni rashodi  SŠ po stvarnom trošku</t>
  </si>
  <si>
    <t>A220103</t>
  </si>
  <si>
    <t>NAZIV: Materijalni rashodi SŠ - drugi izvori</t>
  </si>
  <si>
    <t>A220104</t>
  </si>
  <si>
    <t>NAZIV: Plaće i drugi rashodi za zaposlene SŠ</t>
  </si>
  <si>
    <t xml:space="preserve">PROGRAM: </t>
  </si>
  <si>
    <t>Programi obrazovanja iznad standarda</t>
  </si>
  <si>
    <t>A230199</t>
  </si>
  <si>
    <t>NAZIV: ŠKOLSKA SHEMA</t>
  </si>
  <si>
    <t>A240201</t>
  </si>
  <si>
    <t>INVESTICIJSKO ODRŽAVANJE SŠ</t>
  </si>
  <si>
    <t>Investicijsko održavanje SŠ-minimalni standard</t>
  </si>
  <si>
    <t>NAZIV: OPREMANJE U SŠ</t>
  </si>
  <si>
    <t>K240601</t>
  </si>
  <si>
    <t>NAZIV: ŠKOLSKI NAMJEŠTAJ I OPREMA</t>
  </si>
  <si>
    <t>KAPITALNA ULAGANJA U SŠ</t>
  </si>
  <si>
    <t>K240415</t>
  </si>
  <si>
    <t>UČENIČKI DOM-RADOVI SANACIJE</t>
  </si>
  <si>
    <t>RASHODI ZA DODATNA ULAGANJA NA NEFINANC.IMOVINI</t>
  </si>
  <si>
    <t>DODATNA ULAGANJA NA GRAĐEVINSKIM OBJEKTIMA</t>
  </si>
  <si>
    <t>RASHODI ZA ZAPOSLENE</t>
  </si>
  <si>
    <t>PLAĆE (BRUTO)</t>
  </si>
  <si>
    <t>PLAĆA ZA REDOVAN RAD</t>
  </si>
  <si>
    <t>OSTALI RASHODI ZA ZAPOSLENE</t>
  </si>
  <si>
    <t>DOPRINOSI NA PLAĆE</t>
  </si>
  <si>
    <t>DOPRINOSI ZA OBVEZNO ZDRAVSTVENO OSIGURANJE</t>
  </si>
  <si>
    <t>OST.NESPOMENUTI RASHODI POSLOVANJA</t>
  </si>
  <si>
    <t>NAKNADE ZA PRIJEVOZ NA POSAO</t>
  </si>
  <si>
    <t>PREMIJE OSIGURANJA</t>
  </si>
  <si>
    <t>NAKNADE GRAĐANIMA I KUĆANSTVIMA</t>
  </si>
  <si>
    <t>OSTALE NAKNADE GRAĐANIMA I KUĆANSTVIMA IZ PRORAČUNA</t>
  </si>
  <si>
    <t>NAKNADE GRAĐANIMA I KUĆANSTVIMA U NARAVI</t>
  </si>
  <si>
    <t>Ostali prihodi</t>
  </si>
  <si>
    <t>Kazne, upravne mjere i ostali prihodi</t>
  </si>
  <si>
    <t>Stambeni objekti</t>
  </si>
  <si>
    <t>Ostale naknade troškova zaposlenima</t>
  </si>
  <si>
    <t>Nematerijalna proizvedena imovina</t>
  </si>
  <si>
    <t>Ulaganja u računalne programe</t>
  </si>
  <si>
    <t>Rashodi za dodatna ulaganja nefinanc.imovin</t>
  </si>
  <si>
    <t>Dodatna ulaganja na građevinskim objektima</t>
  </si>
  <si>
    <t>ZATEZNE KAMATE</t>
  </si>
  <si>
    <t>A230162</t>
  </si>
  <si>
    <t>NAZIV:NAKNADA ZA ŽUPANIJSKO STRUČNO VIJEĆE</t>
  </si>
  <si>
    <t>K240602</t>
  </si>
  <si>
    <t>NAZIV:OPREMANJE BIBLIOTEKE</t>
  </si>
  <si>
    <t>Rezultat poslovanja</t>
  </si>
  <si>
    <t>Višak prihoda-prethodne godine</t>
  </si>
  <si>
    <t xml:space="preserve">DOPRINOSI ZA OBVEZNO OSIGURANJE U SLUČAJU NEZAPOSLENOSTI </t>
  </si>
  <si>
    <t>TROŠKOVI SUDSKIH POSTUPAKA</t>
  </si>
  <si>
    <t>Prihodi od zateznih kamata</t>
  </si>
  <si>
    <t>Troškovi sudskih postupaka</t>
  </si>
  <si>
    <t>Zatezne kamate</t>
  </si>
  <si>
    <t xml:space="preserve">7 =5/3*100 </t>
  </si>
  <si>
    <t>7=5/3*100</t>
  </si>
  <si>
    <t xml:space="preserve">Pula, </t>
  </si>
  <si>
    <t>PREDSJEDNIK DOMSKOG ODBORA:</t>
  </si>
  <si>
    <t>ŽELJKO BUŽLETA,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</si>
</sst>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A]#,##0.00;\-\ #,##0.00"/>
    <numFmt numFmtId="165" formatCode="#,##0.00\ _k_n"/>
  </numFmts>
  <fonts count="12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0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65" fontId="2" fillId="0" borderId="1" xfId="0" applyNumberFormat="1" applyFont="1" applyFill="1" applyBorder="1" applyAlignment="1" quotePrefix="1">
      <alignment horizontal="center" vertical="center" wrapText="1"/>
    </xf>
    <xf numFmtId="165" fontId="2" fillId="0" borderId="1" xfId="0" applyNumberFormat="1" applyFont="1" applyFill="1" applyBorder="1" applyAlignment="1" quotePrefix="1">
      <alignment horizontal="center" vertical="center"/>
    </xf>
    <xf numFmtId="0" fontId="3" fillId="0" borderId="2" xfId="0" applyFont="1" applyBorder="1" applyAlignment="1" applyProtection="1">
      <alignment wrapText="1" readingOrder="1"/>
      <protection locked="0"/>
    </xf>
    <xf numFmtId="164" fontId="3" fillId="0" borderId="2" xfId="0" applyNumberFormat="1" applyFont="1" applyBorder="1" applyAlignment="1" applyProtection="1">
      <alignment wrapText="1" readingOrder="1"/>
      <protection locked="0"/>
    </xf>
    <xf numFmtId="0" fontId="2" fillId="0" borderId="0" xfId="0" applyFont="1" applyAlignment="1" applyProtection="1">
      <alignment wrapText="1" readingOrder="1"/>
      <protection locked="0"/>
    </xf>
    <xf numFmtId="0" fontId="0" fillId="0" borderId="1" xfId="0" applyFont="1" applyBorder="1" applyAlignment="1">
      <alignment wrapText="1" readingOrder="1"/>
    </xf>
    <xf numFmtId="164" fontId="0" fillId="0" borderId="3" xfId="0" applyNumberFormat="1" applyFont="1" applyBorder="1" applyAlignment="1" applyProtection="1">
      <alignment wrapText="1" readingOrder="1"/>
      <protection locked="0"/>
    </xf>
    <xf numFmtId="164" fontId="0" fillId="0" borderId="2" xfId="0" applyNumberFormat="1" applyFont="1" applyBorder="1" applyAlignment="1" applyProtection="1">
      <alignment wrapText="1" readingOrder="1"/>
      <protection locked="0"/>
    </xf>
    <xf numFmtId="0" fontId="9" fillId="0" borderId="0" xfId="0" applyFont="1" applyBorder="1" applyAlignment="1">
      <alignment wrapText="1" readingOrder="1"/>
    </xf>
    <xf numFmtId="164" fontId="3" fillId="0" borderId="0" xfId="0" applyNumberFormat="1" applyFont="1" applyBorder="1" applyAlignment="1" applyProtection="1">
      <alignment wrapText="1" readingOrder="1"/>
      <protection locked="0"/>
    </xf>
    <xf numFmtId="164" fontId="0" fillId="0" borderId="4" xfId="0" applyNumberFormat="1" applyFont="1" applyBorder="1" applyAlignment="1" applyProtection="1">
      <alignment wrapText="1" readingOrder="1"/>
      <protection locked="0"/>
    </xf>
    <xf numFmtId="0" fontId="1" fillId="0" borderId="2" xfId="0" applyFont="1" applyBorder="1" applyAlignment="1" applyProtection="1">
      <alignment horizontal="center" wrapText="1" readingOrder="1"/>
      <protection locked="0"/>
    </xf>
    <xf numFmtId="1" fontId="10" fillId="0" borderId="1" xfId="0" applyNumberFormat="1" applyFont="1" applyFill="1" applyBorder="1" applyAlignment="1">
      <alignment horizontal="center" wrapText="1" readingOrder="1"/>
    </xf>
    <xf numFmtId="1" fontId="10" fillId="0" borderId="1" xfId="0" applyNumberFormat="1" applyFont="1" applyFill="1" applyBorder="1" applyAlignment="1" quotePrefix="1">
      <alignment horizontal="center" wrapText="1" readingOrder="1"/>
    </xf>
    <xf numFmtId="165" fontId="10" fillId="0" borderId="1" xfId="0" applyNumberFormat="1" applyFont="1" applyFill="1" applyBorder="1" applyAlignment="1" quotePrefix="1">
      <alignment horizontal="center" wrapText="1" readingOrder="1"/>
    </xf>
    <xf numFmtId="165" fontId="10" fillId="0" borderId="1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/>
    <xf numFmtId="4" fontId="0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3" fontId="6" fillId="0" borderId="0" xfId="0" applyNumberFormat="1" applyFont="1" applyFill="1" applyAlignment="1" quotePrefix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4" fontId="6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Fill="1"/>
    <xf numFmtId="3" fontId="6" fillId="0" borderId="1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" xfId="0" applyNumberFormat="1" applyFont="1" applyFill="1" applyBorder="1" applyAlignment="1" quotePrefix="1">
      <alignment horizontal="center" vertical="center"/>
    </xf>
    <xf numFmtId="4" fontId="6" fillId="0" borderId="1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" fontId="2" fillId="0" borderId="1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0" fontId="9" fillId="2" borderId="7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lef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 quotePrefix="1">
      <alignment horizontal="left" vertical="center"/>
    </xf>
    <xf numFmtId="3" fontId="6" fillId="3" borderId="1" xfId="0" applyNumberFormat="1" applyFont="1" applyFill="1" applyBorder="1" applyAlignment="1" quotePrefix="1">
      <alignment vertical="center"/>
    </xf>
    <xf numFmtId="3" fontId="6" fillId="3" borderId="1" xfId="0" applyNumberFormat="1" applyFont="1" applyFill="1" applyBorder="1" applyAlignment="1">
      <alignment horizontal="left" vertical="center" wrapText="1"/>
    </xf>
    <xf numFmtId="3" fontId="6" fillId="3" borderId="9" xfId="0" applyNumberFormat="1" applyFont="1" applyFill="1" applyBorder="1" applyAlignment="1">
      <alignment horizontal="left" vertical="center"/>
    </xf>
    <xf numFmtId="3" fontId="6" fillId="3" borderId="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/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5" borderId="1" xfId="0" applyFont="1" applyFill="1" applyBorder="1" applyAlignment="1" applyProtection="1">
      <alignment vertical="center" wrapText="1" readingOrder="1"/>
      <protection locked="0"/>
    </xf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left" vertical="top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6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 quotePrefix="1">
      <alignment horizontal="right" vertical="center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165" fontId="2" fillId="0" borderId="1" xfId="0" applyNumberFormat="1" applyFont="1" applyFill="1" applyBorder="1" applyAlignment="1" quotePrefix="1">
      <alignment horizontal="center" vertical="center" wrapText="1" readingOrder="1"/>
    </xf>
    <xf numFmtId="165" fontId="2" fillId="0" borderId="1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4" fontId="7" fillId="0" borderId="0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 applyProtection="1">
      <alignment horizontal="left" vertical="center" wrapText="1" readingOrder="1"/>
      <protection locked="0"/>
    </xf>
    <xf numFmtId="4" fontId="7" fillId="5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6" borderId="0" xfId="0" applyFont="1" applyFill="1" applyAlignment="1">
      <alignment vertical="center" readingOrder="1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1" xfId="0" applyFont="1" applyFill="1" applyBorder="1" applyAlignment="1" applyProtection="1">
      <alignment horizontal="left" vertical="center" wrapText="1" readingOrder="1"/>
      <protection locked="0"/>
    </xf>
    <xf numFmtId="0" fontId="6" fillId="7" borderId="1" xfId="0" applyFont="1" applyFill="1" applyBorder="1" applyAlignment="1" applyProtection="1">
      <alignment vertical="center" wrapText="1" readingOrder="1"/>
      <protection locked="0"/>
    </xf>
    <xf numFmtId="4" fontId="6" fillId="7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8" borderId="1" xfId="0" applyFont="1" applyFill="1" applyBorder="1" applyAlignment="1" applyProtection="1">
      <alignment horizontal="left" vertical="top" wrapText="1" readingOrder="1"/>
      <protection locked="0"/>
    </xf>
    <xf numFmtId="0" fontId="6" fillId="8" borderId="1" xfId="0" applyFont="1" applyFill="1" applyBorder="1" applyAlignment="1" applyProtection="1">
      <alignment horizontal="center" vertical="center" wrapText="1" readingOrder="1"/>
      <protection locked="0"/>
    </xf>
    <xf numFmtId="4" fontId="6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 readingOrder="1"/>
      <protection locked="0"/>
    </xf>
    <xf numFmtId="1" fontId="2" fillId="0" borderId="1" xfId="0" applyNumberFormat="1" applyFont="1" applyFill="1" applyBorder="1" applyAlignment="1" applyProtection="1" quotePrefix="1">
      <alignment horizontal="center" vertical="center"/>
      <protection locked="0"/>
    </xf>
    <xf numFmtId="165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7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6" fillId="8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Fill="1" applyBorder="1" applyAlignment="1" quotePrefix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0" fontId="6" fillId="0" borderId="0" xfId="0" applyFont="1"/>
    <xf numFmtId="0" fontId="7" fillId="8" borderId="0" xfId="0" applyFont="1" applyFill="1"/>
    <xf numFmtId="165" fontId="0" fillId="0" borderId="1" xfId="0" applyNumberFormat="1" applyFont="1" applyFill="1" applyBorder="1" applyAlignment="1">
      <alignment horizontal="right" readingOrder="1"/>
    </xf>
    <xf numFmtId="165" fontId="0" fillId="0" borderId="1" xfId="0" applyNumberFormat="1" applyFont="1" applyFill="1" applyBorder="1" applyAlignment="1">
      <alignment horizontal="right" wrapText="1" readingOrder="1"/>
    </xf>
    <xf numFmtId="0" fontId="0" fillId="0" borderId="0" xfId="0" applyFont="1" applyAlignment="1">
      <alignment horizontal="right" readingOrder="1"/>
    </xf>
    <xf numFmtId="0" fontId="2" fillId="0" borderId="0" xfId="0" applyFont="1" applyAlignment="1">
      <alignment horizontal="right" readingOrder="1"/>
    </xf>
    <xf numFmtId="0" fontId="6" fillId="7" borderId="1" xfId="0" applyFont="1" applyFill="1" applyBorder="1" applyAlignment="1" applyProtection="1">
      <alignment horizontal="center" vertical="center" wrapText="1" readingOrder="1"/>
      <protection locked="0"/>
    </xf>
    <xf numFmtId="4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5" fillId="0" borderId="0" xfId="0" applyFont="1" applyAlignment="1" applyProtection="1">
      <alignment horizontal="center" wrapText="1" readingOrder="1"/>
      <protection locked="0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11" xfId="0" applyFont="1" applyBorder="1" applyAlignment="1" applyProtection="1">
      <alignment horizontal="left" wrapText="1" readingOrder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 applyAlignment="1" quotePrefix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quotePrefix="1">
      <alignment horizontal="center" vertical="center" wrapText="1"/>
    </xf>
    <xf numFmtId="0" fontId="2" fillId="0" borderId="6" xfId="0" applyNumberFormat="1" applyFont="1" applyFill="1" applyBorder="1" applyAlignment="1" quotePrefix="1">
      <alignment horizontal="center" vertical="center" wrapText="1"/>
    </xf>
    <xf numFmtId="1" fontId="2" fillId="0" borderId="1" xfId="0" applyNumberFormat="1" applyFont="1" applyFill="1" applyBorder="1" applyAlignment="1" quotePrefix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 quotePrefix="1">
      <alignment horizontal="center" vertical="center" wrapText="1"/>
    </xf>
    <xf numFmtId="1" fontId="2" fillId="0" borderId="6" xfId="0" applyNumberFormat="1" applyFont="1" applyFill="1" applyBorder="1" applyAlignment="1" quotePrefix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 readingOrder="1"/>
      <protection locked="0"/>
    </xf>
    <xf numFmtId="0" fontId="7" fillId="8" borderId="6" xfId="0" applyFont="1" applyFill="1" applyBorder="1" applyAlignment="1">
      <alignment horizontal="center" vertical="center"/>
    </xf>
    <xf numFmtId="1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zoomScale="110" zoomScaleNormal="110" workbookViewId="0" topLeftCell="A25">
      <selection activeCell="E43" sqref="E43"/>
    </sheetView>
  </sheetViews>
  <sheetFormatPr defaultColWidth="9.140625" defaultRowHeight="12.75"/>
  <cols>
    <col min="1" max="1" width="33.421875" style="4" customWidth="1"/>
    <col min="2" max="4" width="15.421875" style="4" bestFit="1" customWidth="1"/>
    <col min="5" max="5" width="15.28125" style="4" customWidth="1"/>
    <col min="6" max="7" width="13.140625" style="4" customWidth="1"/>
    <col min="8" max="16384" width="9.140625" style="4" customWidth="1"/>
  </cols>
  <sheetData>
    <row r="1" spans="1:7" s="1" customFormat="1" ht="26.85" customHeight="1">
      <c r="A1" s="172" t="s">
        <v>195</v>
      </c>
      <c r="B1" s="172"/>
      <c r="C1" s="172"/>
      <c r="D1" s="172"/>
      <c r="E1" s="172"/>
      <c r="F1" s="172"/>
      <c r="G1" s="172"/>
    </row>
    <row r="2" spans="1:5" s="1" customFormat="1" ht="17.1" customHeight="1">
      <c r="A2" s="170" t="s">
        <v>196</v>
      </c>
      <c r="B2" s="170"/>
      <c r="C2" s="171"/>
      <c r="D2" s="171"/>
      <c r="E2" s="171"/>
    </row>
    <row r="3" spans="1:7" s="126" customFormat="1" ht="38.25">
      <c r="A3" s="123" t="s">
        <v>197</v>
      </c>
      <c r="B3" s="123" t="s">
        <v>243</v>
      </c>
      <c r="C3" s="123" t="s">
        <v>244</v>
      </c>
      <c r="D3" s="123" t="s">
        <v>245</v>
      </c>
      <c r="E3" s="123" t="s">
        <v>246</v>
      </c>
      <c r="F3" s="124" t="s">
        <v>85</v>
      </c>
      <c r="G3" s="125" t="s">
        <v>85</v>
      </c>
    </row>
    <row r="4" spans="1:7" s="3" customFormat="1" ht="12">
      <c r="A4" s="16">
        <v>1</v>
      </c>
      <c r="B4" s="17">
        <v>2</v>
      </c>
      <c r="C4" s="18">
        <v>3</v>
      </c>
      <c r="D4" s="18">
        <v>4</v>
      </c>
      <c r="E4" s="18">
        <v>5</v>
      </c>
      <c r="F4" s="19" t="s">
        <v>86</v>
      </c>
      <c r="G4" s="20" t="s">
        <v>321</v>
      </c>
    </row>
    <row r="5" spans="1:7" ht="12.75">
      <c r="A5" s="7" t="s">
        <v>198</v>
      </c>
      <c r="B5" s="8">
        <v>4486307.56</v>
      </c>
      <c r="C5" s="8">
        <v>4828035.34</v>
      </c>
      <c r="D5" s="8"/>
      <c r="E5" s="8">
        <v>4760855.1</v>
      </c>
      <c r="F5" s="163">
        <f aca="true" t="shared" si="0" ref="F5:F11">IF(B5&lt;&gt;0,E5/B5*100,0)</f>
        <v>106.119677180581</v>
      </c>
      <c r="G5" s="162">
        <f aca="true" t="shared" si="1" ref="G5:G11">IF(C5&lt;&gt;0,E5/C5*100,0)</f>
        <v>98.60853876848383</v>
      </c>
    </row>
    <row r="6" spans="1:7" ht="25.5">
      <c r="A6" s="7" t="s">
        <v>199</v>
      </c>
      <c r="B6" s="8">
        <v>508.05</v>
      </c>
      <c r="C6" s="8">
        <v>510</v>
      </c>
      <c r="D6" s="8"/>
      <c r="E6" s="8">
        <v>507.75</v>
      </c>
      <c r="F6" s="163">
        <f t="shared" si="0"/>
        <v>99.94095069382935</v>
      </c>
      <c r="G6" s="162">
        <f t="shared" si="1"/>
        <v>99.55882352941177</v>
      </c>
    </row>
    <row r="7" spans="1:7" ht="12.75">
      <c r="A7" s="7" t="s">
        <v>200</v>
      </c>
      <c r="B7" s="8">
        <f>SUM(B5:B6)</f>
        <v>4486815.609999999</v>
      </c>
      <c r="C7" s="8">
        <f>SUM(C5:C6)</f>
        <v>4828545.34</v>
      </c>
      <c r="D7" s="8">
        <f>SUM(D5:D6)</f>
        <v>0</v>
      </c>
      <c r="E7" s="8">
        <f>SUM(E5:E6)</f>
        <v>4761362.85</v>
      </c>
      <c r="F7" s="163">
        <f t="shared" si="0"/>
        <v>106.11897755254533</v>
      </c>
      <c r="G7" s="162">
        <f t="shared" si="1"/>
        <v>98.60863913933963</v>
      </c>
    </row>
    <row r="8" spans="1:7" ht="12.75">
      <c r="A8" s="7" t="s">
        <v>201</v>
      </c>
      <c r="B8" s="8">
        <v>4005336.94</v>
      </c>
      <c r="C8" s="8">
        <v>4789653.74</v>
      </c>
      <c r="D8" s="8"/>
      <c r="E8" s="8">
        <v>4488284.17</v>
      </c>
      <c r="F8" s="163">
        <f t="shared" si="0"/>
        <v>112.05759308728717</v>
      </c>
      <c r="G8" s="162">
        <f t="shared" si="1"/>
        <v>93.70790486412072</v>
      </c>
    </row>
    <row r="9" spans="1:7" ht="25.5">
      <c r="A9" s="7" t="s">
        <v>202</v>
      </c>
      <c r="B9" s="8">
        <v>444508.48</v>
      </c>
      <c r="C9" s="8">
        <v>249000</v>
      </c>
      <c r="D9" s="8"/>
      <c r="E9" s="8">
        <v>218705.29</v>
      </c>
      <c r="F9" s="163">
        <f t="shared" si="0"/>
        <v>49.201601283287104</v>
      </c>
      <c r="G9" s="162">
        <f t="shared" si="1"/>
        <v>87.8334497991968</v>
      </c>
    </row>
    <row r="10" spans="1:7" ht="12.75">
      <c r="A10" s="7" t="s">
        <v>145</v>
      </c>
      <c r="B10" s="8">
        <f>SUM(B8:B9)</f>
        <v>4449845.42</v>
      </c>
      <c r="C10" s="8">
        <f>SUM(C8:C9)</f>
        <v>5038653.74</v>
      </c>
      <c r="D10" s="8">
        <f>SUM(D8:D9)</f>
        <v>0</v>
      </c>
      <c r="E10" s="8">
        <f>SUM(E8:E9)</f>
        <v>4706989.46</v>
      </c>
      <c r="F10" s="163">
        <f t="shared" si="0"/>
        <v>105.77871848860762</v>
      </c>
      <c r="G10" s="162">
        <f t="shared" si="1"/>
        <v>93.41760126584924</v>
      </c>
    </row>
    <row r="11" spans="1:7" ht="12.75">
      <c r="A11" s="7" t="s">
        <v>203</v>
      </c>
      <c r="B11" s="8">
        <f>B7-B10</f>
        <v>36970.18999999948</v>
      </c>
      <c r="C11" s="8">
        <f>C7-C10</f>
        <v>-210108.40000000037</v>
      </c>
      <c r="D11" s="8">
        <f>D7-D10</f>
        <v>0</v>
      </c>
      <c r="E11" s="8">
        <f>E7-E10</f>
        <v>54373.389999999665</v>
      </c>
      <c r="F11" s="163">
        <f t="shared" si="0"/>
        <v>147.07360173155843</v>
      </c>
      <c r="G11" s="162">
        <f t="shared" si="1"/>
        <v>-25.878732121133456</v>
      </c>
    </row>
    <row r="12" ht="409.6" customHeight="1" hidden="1"/>
    <row r="13" ht="16.15" customHeight="1"/>
    <row r="14" spans="1:5" s="1" customFormat="1" ht="17.1" customHeight="1">
      <c r="A14" s="170" t="s">
        <v>204</v>
      </c>
      <c r="B14" s="170"/>
      <c r="C14" s="171"/>
      <c r="D14" s="171"/>
      <c r="E14" s="171"/>
    </row>
    <row r="15" spans="1:7" s="126" customFormat="1" ht="38.25">
      <c r="A15" s="123" t="s">
        <v>197</v>
      </c>
      <c r="B15" s="123" t="s">
        <v>243</v>
      </c>
      <c r="C15" s="123" t="s">
        <v>244</v>
      </c>
      <c r="D15" s="123" t="s">
        <v>245</v>
      </c>
      <c r="E15" s="123" t="s">
        <v>246</v>
      </c>
      <c r="F15" s="124" t="s">
        <v>85</v>
      </c>
      <c r="G15" s="125" t="s">
        <v>85</v>
      </c>
    </row>
    <row r="16" spans="1:7" s="3" customFormat="1" ht="12">
      <c r="A16" s="16">
        <v>1</v>
      </c>
      <c r="B16" s="17">
        <v>2</v>
      </c>
      <c r="C16" s="18">
        <v>3</v>
      </c>
      <c r="D16" s="18">
        <v>4</v>
      </c>
      <c r="E16" s="18">
        <v>5</v>
      </c>
      <c r="F16" s="19" t="s">
        <v>86</v>
      </c>
      <c r="G16" s="20" t="s">
        <v>321</v>
      </c>
    </row>
    <row r="17" spans="1:7" ht="25.5">
      <c r="A17" s="7" t="s">
        <v>205</v>
      </c>
      <c r="B17" s="8">
        <v>0</v>
      </c>
      <c r="C17" s="8">
        <v>0</v>
      </c>
      <c r="D17" s="8"/>
      <c r="E17" s="8">
        <v>0</v>
      </c>
      <c r="F17" s="163">
        <f aca="true" t="shared" si="2" ref="F17:F19">IF(B17&lt;&gt;0,E17/B17*100,0)</f>
        <v>0</v>
      </c>
      <c r="G17" s="162">
        <f aca="true" t="shared" si="3" ref="G17:G19">IF(C17&lt;&gt;0,E17/C17*100,0)</f>
        <v>0</v>
      </c>
    </row>
    <row r="18" spans="1:7" ht="25.5">
      <c r="A18" s="7" t="s">
        <v>206</v>
      </c>
      <c r="B18" s="8">
        <v>0</v>
      </c>
      <c r="C18" s="8">
        <v>0</v>
      </c>
      <c r="D18" s="8"/>
      <c r="E18" s="8">
        <v>0</v>
      </c>
      <c r="F18" s="163">
        <f t="shared" si="2"/>
        <v>0</v>
      </c>
      <c r="G18" s="162">
        <f t="shared" si="3"/>
        <v>0</v>
      </c>
    </row>
    <row r="19" spans="1:7" ht="12.75">
      <c r="A19" s="7" t="s">
        <v>207</v>
      </c>
      <c r="B19" s="8">
        <f>B17-B18</f>
        <v>0</v>
      </c>
      <c r="C19" s="8">
        <f>C17-C18</f>
        <v>0</v>
      </c>
      <c r="D19" s="8">
        <f>D17-D18</f>
        <v>0</v>
      </c>
      <c r="E19" s="8">
        <f>E17-E18</f>
        <v>0</v>
      </c>
      <c r="F19" s="163">
        <f t="shared" si="2"/>
        <v>0</v>
      </c>
      <c r="G19" s="162">
        <f t="shared" si="3"/>
        <v>0</v>
      </c>
    </row>
    <row r="20" spans="1:5" ht="12.75">
      <c r="A20" s="2"/>
      <c r="B20" s="2"/>
      <c r="C20" s="2"/>
      <c r="D20" s="2"/>
      <c r="E20" s="2"/>
    </row>
    <row r="21" spans="1:5" s="1" customFormat="1" ht="18" customHeight="1">
      <c r="A21" s="173" t="s">
        <v>216</v>
      </c>
      <c r="B21" s="173"/>
      <c r="C21" s="173"/>
      <c r="D21" s="173"/>
      <c r="E21" s="9"/>
    </row>
    <row r="22" spans="1:7" ht="38.25">
      <c r="A22" s="10" t="s">
        <v>217</v>
      </c>
      <c r="B22" s="8">
        <v>173138.21</v>
      </c>
      <c r="C22" s="8">
        <v>210108.4</v>
      </c>
      <c r="D22" s="8"/>
      <c r="E22" s="8">
        <v>210108.4</v>
      </c>
      <c r="F22" s="163">
        <f aca="true" t="shared" si="4" ref="F22">IF(B22&lt;&gt;0,E22/B22*100,0)</f>
        <v>121.35299307992153</v>
      </c>
      <c r="G22" s="162">
        <f aca="true" t="shared" si="5" ref="G22:G23">IF(C22&lt;&gt;0,E22/C22*100,0)</f>
        <v>100</v>
      </c>
    </row>
    <row r="23" spans="1:7" ht="38.25">
      <c r="A23" s="10" t="s">
        <v>218</v>
      </c>
      <c r="B23" s="15">
        <f>B11+B19+B22</f>
        <v>210108.39999999947</v>
      </c>
      <c r="C23" s="15">
        <v>0</v>
      </c>
      <c r="D23" s="15">
        <f>D11+D19+D22</f>
        <v>0</v>
      </c>
      <c r="E23" s="15">
        <f>E11+E19+E22</f>
        <v>264481.7899999997</v>
      </c>
      <c r="F23" s="163">
        <f aca="true" t="shared" si="6" ref="F23">IF(B23&lt;&gt;0,E23/B23*100,0)</f>
        <v>125.87873212113382</v>
      </c>
      <c r="G23" s="162">
        <f t="shared" si="5"/>
        <v>0</v>
      </c>
    </row>
    <row r="24" ht="14.25" customHeight="1">
      <c r="F24" s="164"/>
    </row>
    <row r="25" spans="1:6" s="1" customFormat="1" ht="18" customHeight="1">
      <c r="A25" s="173" t="s">
        <v>219</v>
      </c>
      <c r="B25" s="173"/>
      <c r="C25" s="174"/>
      <c r="D25" s="174"/>
      <c r="E25" s="174"/>
      <c r="F25" s="165"/>
    </row>
    <row r="26" spans="1:7" ht="25.5">
      <c r="A26" s="10" t="s">
        <v>220</v>
      </c>
      <c r="B26" s="11">
        <v>173138.21</v>
      </c>
      <c r="C26" s="11">
        <v>210108.4</v>
      </c>
      <c r="D26" s="12"/>
      <c r="E26" s="12">
        <v>210108.4</v>
      </c>
      <c r="F26" s="163">
        <f aca="true" t="shared" si="7" ref="F26">IF(B26&lt;&gt;0,E26/B26*100,0)</f>
        <v>121.35299307992153</v>
      </c>
      <c r="G26" s="162">
        <f>IF(C26&lt;&gt;0,E26/C26*100,0)</f>
        <v>100</v>
      </c>
    </row>
    <row r="27" spans="1:5" ht="12.75">
      <c r="A27" s="13"/>
      <c r="B27" s="14"/>
      <c r="C27" s="14"/>
      <c r="D27" s="14"/>
      <c r="E27" s="14"/>
    </row>
    <row r="28" spans="1:5" s="1" customFormat="1" ht="17.1" customHeight="1">
      <c r="A28" s="170" t="s">
        <v>208</v>
      </c>
      <c r="B28" s="170"/>
      <c r="C28" s="171"/>
      <c r="D28" s="171"/>
      <c r="E28" s="171"/>
    </row>
    <row r="29" spans="1:7" s="126" customFormat="1" ht="38.25">
      <c r="A29" s="123" t="s">
        <v>197</v>
      </c>
      <c r="B29" s="123" t="s">
        <v>243</v>
      </c>
      <c r="C29" s="123" t="s">
        <v>244</v>
      </c>
      <c r="D29" s="123" t="s">
        <v>245</v>
      </c>
      <c r="E29" s="123" t="s">
        <v>246</v>
      </c>
      <c r="F29" s="124" t="s">
        <v>85</v>
      </c>
      <c r="G29" s="125" t="s">
        <v>85</v>
      </c>
    </row>
    <row r="30" spans="1:7" s="3" customFormat="1" ht="12">
      <c r="A30" s="16">
        <v>1</v>
      </c>
      <c r="B30" s="17">
        <v>2</v>
      </c>
      <c r="C30" s="18">
        <v>3</v>
      </c>
      <c r="D30" s="18">
        <v>4</v>
      </c>
      <c r="E30" s="18">
        <v>5</v>
      </c>
      <c r="F30" s="19" t="s">
        <v>86</v>
      </c>
      <c r="G30" s="20" t="s">
        <v>321</v>
      </c>
    </row>
    <row r="31" spans="1:7" ht="12.75">
      <c r="A31" s="7" t="s">
        <v>209</v>
      </c>
      <c r="B31" s="8">
        <f>SUM(B7)</f>
        <v>4486815.609999999</v>
      </c>
      <c r="C31" s="8">
        <f>SUM(C7)</f>
        <v>4828545.34</v>
      </c>
      <c r="D31" s="8">
        <f>SUM(D7)</f>
        <v>0</v>
      </c>
      <c r="E31" s="8">
        <f>SUM(E7)</f>
        <v>4761362.85</v>
      </c>
      <c r="F31" s="162">
        <f>IF(B31&lt;&gt;0,E31/B31*100,0)</f>
        <v>106.11897755254533</v>
      </c>
      <c r="G31" s="162">
        <f>IF(C31&lt;&gt;0,E31/C31*100,0)</f>
        <v>98.60863913933963</v>
      </c>
    </row>
    <row r="32" spans="1:7" ht="12.75">
      <c r="A32" s="7" t="s">
        <v>210</v>
      </c>
      <c r="B32" s="8">
        <f>SUM(B22)</f>
        <v>173138.21</v>
      </c>
      <c r="C32" s="8">
        <f>SUM(C22)</f>
        <v>210108.4</v>
      </c>
      <c r="D32" s="8">
        <f>SUM(D22)</f>
        <v>0</v>
      </c>
      <c r="E32" s="8">
        <f>SUM(E22)</f>
        <v>210108.4</v>
      </c>
      <c r="F32" s="162">
        <f aca="true" t="shared" si="8" ref="F32:F37">IF(B32&lt;&gt;0,E32/B32*100,0)</f>
        <v>121.35299307992153</v>
      </c>
      <c r="G32" s="162">
        <f aca="true" t="shared" si="9" ref="G32:G37">IF(C32&lt;&gt;0,E32/C32*100,0)</f>
        <v>100</v>
      </c>
    </row>
    <row r="33" spans="1:7" ht="25.5">
      <c r="A33" s="7" t="s">
        <v>211</v>
      </c>
      <c r="B33" s="8">
        <f>SUM(B17)</f>
        <v>0</v>
      </c>
      <c r="C33" s="8">
        <f>SUM(C17)</f>
        <v>0</v>
      </c>
      <c r="D33" s="8">
        <f>SUM(D17)</f>
        <v>0</v>
      </c>
      <c r="E33" s="8">
        <f>SUM(E17)</f>
        <v>0</v>
      </c>
      <c r="F33" s="162">
        <f t="shared" si="8"/>
        <v>0</v>
      </c>
      <c r="G33" s="162">
        <f t="shared" si="9"/>
        <v>0</v>
      </c>
    </row>
    <row r="34" spans="1:7" ht="25.5">
      <c r="A34" s="7" t="s">
        <v>212</v>
      </c>
      <c r="B34" s="8">
        <f>SUM(B31:B33)</f>
        <v>4659953.819999999</v>
      </c>
      <c r="C34" s="8">
        <f>SUM(C31:C33)</f>
        <v>5038653.74</v>
      </c>
      <c r="D34" s="8">
        <f>SUM(D31:D33)</f>
        <v>0</v>
      </c>
      <c r="E34" s="8">
        <f>SUM(E31:E33)</f>
        <v>4971471.25</v>
      </c>
      <c r="F34" s="162">
        <f t="shared" si="8"/>
        <v>106.68498963794453</v>
      </c>
      <c r="G34" s="162">
        <f t="shared" si="9"/>
        <v>98.66665793152914</v>
      </c>
    </row>
    <row r="35" spans="1:7" ht="12.75">
      <c r="A35" s="7" t="s">
        <v>213</v>
      </c>
      <c r="B35" s="8">
        <f>SUM(B10)</f>
        <v>4449845.42</v>
      </c>
      <c r="C35" s="8">
        <f>SUM(C10)</f>
        <v>5038653.74</v>
      </c>
      <c r="D35" s="8">
        <f>SUM(D10)</f>
        <v>0</v>
      </c>
      <c r="E35" s="8">
        <f>SUM(E10)</f>
        <v>4706989.46</v>
      </c>
      <c r="F35" s="162">
        <f t="shared" si="8"/>
        <v>105.77871848860762</v>
      </c>
      <c r="G35" s="162">
        <f t="shared" si="9"/>
        <v>93.41760126584924</v>
      </c>
    </row>
    <row r="36" spans="1:7" ht="25.5">
      <c r="A36" s="7" t="s">
        <v>214</v>
      </c>
      <c r="B36" s="8">
        <f>SUM(B18)</f>
        <v>0</v>
      </c>
      <c r="C36" s="8">
        <f>SUM(C18)</f>
        <v>0</v>
      </c>
      <c r="D36" s="8">
        <f>SUM(D18)</f>
        <v>0</v>
      </c>
      <c r="E36" s="8">
        <f>SUM(E18)</f>
        <v>0</v>
      </c>
      <c r="F36" s="162">
        <f t="shared" si="8"/>
        <v>0</v>
      </c>
      <c r="G36" s="162">
        <f t="shared" si="9"/>
        <v>0</v>
      </c>
    </row>
    <row r="37" spans="1:7" ht="25.5">
      <c r="A37" s="7" t="s">
        <v>215</v>
      </c>
      <c r="B37" s="8">
        <f>SUM(B35:B36)</f>
        <v>4449845.42</v>
      </c>
      <c r="C37" s="8">
        <f>SUM(C35:C36)</f>
        <v>5038653.74</v>
      </c>
      <c r="D37" s="8">
        <f>SUM(D35:D36)</f>
        <v>0</v>
      </c>
      <c r="E37" s="8">
        <f>SUM(E35:E36)</f>
        <v>4706989.46</v>
      </c>
      <c r="F37" s="162">
        <f t="shared" si="8"/>
        <v>105.77871848860762</v>
      </c>
      <c r="G37" s="162">
        <f t="shared" si="9"/>
        <v>93.41760126584924</v>
      </c>
    </row>
    <row r="38" ht="409.6" customHeight="1" hidden="1"/>
    <row r="41" spans="1:5" ht="12.75">
      <c r="A41" s="4" t="s">
        <v>322</v>
      </c>
      <c r="E41" s="4" t="s">
        <v>323</v>
      </c>
    </row>
    <row r="42" ht="12.75">
      <c r="E42" s="4" t="s">
        <v>324</v>
      </c>
    </row>
  </sheetData>
  <mergeCells count="6">
    <mergeCell ref="A28:E28"/>
    <mergeCell ref="A1:G1"/>
    <mergeCell ref="A2:E2"/>
    <mergeCell ref="A14:E14"/>
    <mergeCell ref="A21:D21"/>
    <mergeCell ref="A25:E25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BreakPreview" zoomScale="110" zoomScaleSheetLayoutView="110" workbookViewId="0" topLeftCell="A55">
      <selection activeCell="F64" sqref="F64"/>
    </sheetView>
  </sheetViews>
  <sheetFormatPr defaultColWidth="9.140625" defaultRowHeight="30" customHeight="1"/>
  <cols>
    <col min="1" max="1" width="9.28125" style="72" customWidth="1"/>
    <col min="2" max="2" width="42.28125" style="21" customWidth="1"/>
    <col min="3" max="6" width="15.421875" style="49" customWidth="1"/>
    <col min="7" max="8" width="14.28125" style="159" customWidth="1"/>
    <col min="9" max="11" width="16.57421875" style="21" customWidth="1"/>
    <col min="12" max="15" width="15.140625" style="21" customWidth="1"/>
    <col min="16" max="16" width="16.7109375" style="21" hidden="1" customWidth="1"/>
    <col min="17" max="17" width="16.421875" style="21" hidden="1" customWidth="1"/>
    <col min="18" max="18" width="12.57421875" style="21" hidden="1" customWidth="1"/>
    <col min="19" max="19" width="15.140625" style="21" customWidth="1"/>
    <col min="20" max="16384" width="9.140625" style="21" customWidth="1"/>
  </cols>
  <sheetData>
    <row r="1" spans="1:10" ht="30" customHeight="1">
      <c r="A1" s="175" t="s">
        <v>252</v>
      </c>
      <c r="B1" s="175"/>
      <c r="C1" s="175"/>
      <c r="D1" s="175"/>
      <c r="E1" s="175"/>
      <c r="F1" s="175"/>
      <c r="G1" s="175"/>
      <c r="H1" s="175"/>
      <c r="I1" s="96"/>
      <c r="J1" s="96"/>
    </row>
    <row r="2" spans="1:8" s="29" customFormat="1" ht="42" customHeight="1">
      <c r="A2" s="69" t="s">
        <v>83</v>
      </c>
      <c r="B2" s="26" t="s">
        <v>84</v>
      </c>
      <c r="C2" s="27" t="s">
        <v>239</v>
      </c>
      <c r="D2" s="28" t="s">
        <v>247</v>
      </c>
      <c r="E2" s="28" t="s">
        <v>248</v>
      </c>
      <c r="F2" s="28" t="s">
        <v>249</v>
      </c>
      <c r="G2" s="5" t="s">
        <v>85</v>
      </c>
      <c r="H2" s="5" t="s">
        <v>85</v>
      </c>
    </row>
    <row r="3" spans="1:8" s="32" customFormat="1" ht="30" customHeight="1">
      <c r="A3" s="178">
        <v>1</v>
      </c>
      <c r="B3" s="179"/>
      <c r="C3" s="115">
        <v>2</v>
      </c>
      <c r="D3" s="67">
        <v>3</v>
      </c>
      <c r="E3" s="67">
        <v>4</v>
      </c>
      <c r="F3" s="67">
        <v>5</v>
      </c>
      <c r="G3" s="6" t="s">
        <v>86</v>
      </c>
      <c r="H3" s="6" t="s">
        <v>321</v>
      </c>
    </row>
    <row r="4" spans="1:8" ht="30" customHeight="1">
      <c r="A4" s="89">
        <v>6</v>
      </c>
      <c r="B4" s="90" t="s">
        <v>235</v>
      </c>
      <c r="C4" s="116">
        <v>4486307.56</v>
      </c>
      <c r="D4" s="116">
        <f>SUM(D5,D13,D19,D22,D27)</f>
        <v>4823435.34</v>
      </c>
      <c r="E4" s="116">
        <f>SUM(E5,E13,E19,E22,E27)</f>
        <v>0</v>
      </c>
      <c r="F4" s="116">
        <f>SUM(F5,F13,F19,F22,F27,F31)</f>
        <v>4760855.090000001</v>
      </c>
      <c r="G4" s="156">
        <f>IF(C4&lt;&gt;0,F4/C4*100,0)</f>
        <v>106.11967695768057</v>
      </c>
      <c r="H4" s="156">
        <f>IF(D4&lt;&gt;0,F4/D4*100,0)</f>
        <v>98.70257926998563</v>
      </c>
    </row>
    <row r="5" spans="1:8" ht="30" customHeight="1">
      <c r="A5" s="33">
        <v>63</v>
      </c>
      <c r="B5" s="34" t="s">
        <v>94</v>
      </c>
      <c r="C5" s="51">
        <f>SUM(C6,C8,C11)</f>
        <v>2600781.7800000003</v>
      </c>
      <c r="D5" s="51">
        <f>SUM(D6,D8,D11)</f>
        <v>2983858.3</v>
      </c>
      <c r="E5" s="51">
        <f>SUM(E6,E8,E11)</f>
        <v>0</v>
      </c>
      <c r="F5" s="51">
        <f>SUM(F6,F8,F11)</f>
        <v>2917874.47</v>
      </c>
      <c r="G5" s="156">
        <f aca="true" t="shared" si="0" ref="G5:G51">IF(C5&lt;&gt;0,F5/C5*100,0)</f>
        <v>112.19220668333043</v>
      </c>
      <c r="H5" s="156">
        <f aca="true" t="shared" si="1" ref="H5:H51">IF(D5&lt;&gt;0,F5/D5*100,0)</f>
        <v>97.78864063350463</v>
      </c>
    </row>
    <row r="6" spans="1:8" s="36" customFormat="1" ht="30" customHeight="1">
      <c r="A6" s="33">
        <v>634</v>
      </c>
      <c r="B6" s="34" t="s">
        <v>95</v>
      </c>
      <c r="C6" s="51">
        <f>C7</f>
        <v>0</v>
      </c>
      <c r="D6" s="51">
        <f>D7</f>
        <v>0</v>
      </c>
      <c r="E6" s="51">
        <f>E7</f>
        <v>0</v>
      </c>
      <c r="F6" s="51">
        <f>F7</f>
        <v>0</v>
      </c>
      <c r="G6" s="156">
        <f t="shared" si="0"/>
        <v>0</v>
      </c>
      <c r="H6" s="156">
        <f t="shared" si="1"/>
        <v>0</v>
      </c>
    </row>
    <row r="7" spans="1:8" ht="30" customHeight="1">
      <c r="A7" s="37">
        <v>6341</v>
      </c>
      <c r="B7" s="38" t="s">
        <v>176</v>
      </c>
      <c r="C7" s="52">
        <v>0</v>
      </c>
      <c r="D7" s="52"/>
      <c r="E7" s="52"/>
      <c r="F7" s="52">
        <v>0</v>
      </c>
      <c r="G7" s="156">
        <f t="shared" si="0"/>
        <v>0</v>
      </c>
      <c r="H7" s="156">
        <f t="shared" si="1"/>
        <v>0</v>
      </c>
    </row>
    <row r="8" spans="1:8" s="36" customFormat="1" ht="30" customHeight="1">
      <c r="A8" s="33">
        <v>636</v>
      </c>
      <c r="B8" s="34" t="s">
        <v>96</v>
      </c>
      <c r="C8" s="51">
        <f>SUM(C9:C10)</f>
        <v>2598408.18</v>
      </c>
      <c r="D8" s="51">
        <v>2983858.3</v>
      </c>
      <c r="E8" s="51">
        <f>SUM(E9:E10)</f>
        <v>0</v>
      </c>
      <c r="F8" s="51">
        <f>SUM(F9:F10)</f>
        <v>2917874.47</v>
      </c>
      <c r="G8" s="156">
        <f t="shared" si="0"/>
        <v>112.29469228348874</v>
      </c>
      <c r="H8" s="156">
        <f t="shared" si="1"/>
        <v>97.78864063350463</v>
      </c>
    </row>
    <row r="9" spans="1:8" ht="30" customHeight="1">
      <c r="A9" s="37">
        <v>6361</v>
      </c>
      <c r="B9" s="38" t="s">
        <v>157</v>
      </c>
      <c r="C9" s="52">
        <v>2598408.18</v>
      </c>
      <c r="D9" s="52"/>
      <c r="E9" s="52"/>
      <c r="F9" s="52">
        <v>2917874.47</v>
      </c>
      <c r="G9" s="156">
        <f t="shared" si="0"/>
        <v>112.29469228348874</v>
      </c>
      <c r="H9" s="156">
        <f t="shared" si="1"/>
        <v>0</v>
      </c>
    </row>
    <row r="10" spans="1:8" ht="30" customHeight="1">
      <c r="A10" s="37">
        <v>6362</v>
      </c>
      <c r="B10" s="38" t="s">
        <v>158</v>
      </c>
      <c r="C10" s="52">
        <v>0</v>
      </c>
      <c r="D10" s="52"/>
      <c r="E10" s="52"/>
      <c r="F10" s="52">
        <v>0</v>
      </c>
      <c r="G10" s="156">
        <f t="shared" si="0"/>
        <v>0</v>
      </c>
      <c r="H10" s="156">
        <f t="shared" si="1"/>
        <v>0</v>
      </c>
    </row>
    <row r="11" spans="1:8" s="36" customFormat="1" ht="30" customHeight="1">
      <c r="A11" s="33">
        <v>638</v>
      </c>
      <c r="B11" s="34" t="s">
        <v>159</v>
      </c>
      <c r="C11" s="51">
        <f>C12</f>
        <v>2373.6</v>
      </c>
      <c r="D11" s="51">
        <f>D12</f>
        <v>0</v>
      </c>
      <c r="E11" s="51">
        <f>E12</f>
        <v>0</v>
      </c>
      <c r="F11" s="51">
        <f>F12</f>
        <v>0</v>
      </c>
      <c r="G11" s="156">
        <f t="shared" si="0"/>
        <v>0</v>
      </c>
      <c r="H11" s="156">
        <f t="shared" si="1"/>
        <v>0</v>
      </c>
    </row>
    <row r="12" spans="1:8" ht="30" customHeight="1">
      <c r="A12" s="37">
        <v>6381</v>
      </c>
      <c r="B12" s="38" t="s">
        <v>160</v>
      </c>
      <c r="C12" s="52">
        <v>2373.6</v>
      </c>
      <c r="D12" s="52"/>
      <c r="E12" s="52"/>
      <c r="F12" s="52">
        <v>0</v>
      </c>
      <c r="G12" s="156">
        <f t="shared" si="0"/>
        <v>0</v>
      </c>
      <c r="H12" s="156">
        <f t="shared" si="1"/>
        <v>0</v>
      </c>
    </row>
    <row r="13" spans="1:8" ht="30" customHeight="1">
      <c r="A13" s="33">
        <v>64</v>
      </c>
      <c r="B13" s="34" t="s">
        <v>162</v>
      </c>
      <c r="C13" s="51">
        <f>SUM(C14,C17)</f>
        <v>23.16</v>
      </c>
      <c r="D13" s="51">
        <f>SUM(D14,D17)</f>
        <v>170</v>
      </c>
      <c r="E13" s="51">
        <f>SUM(E14,E17)</f>
        <v>0</v>
      </c>
      <c r="F13" s="51">
        <f>SUM(F14,F17)</f>
        <v>137.97</v>
      </c>
      <c r="G13" s="156">
        <f t="shared" si="0"/>
        <v>595.7253886010362</v>
      </c>
      <c r="H13" s="156">
        <f t="shared" si="1"/>
        <v>81.15882352941176</v>
      </c>
    </row>
    <row r="14" spans="1:8" s="36" customFormat="1" ht="30" customHeight="1">
      <c r="A14" s="33">
        <v>641</v>
      </c>
      <c r="B14" s="34" t="s">
        <v>163</v>
      </c>
      <c r="C14" s="51">
        <f>C15</f>
        <v>23.16</v>
      </c>
      <c r="D14" s="51">
        <v>170</v>
      </c>
      <c r="E14" s="51">
        <f>E15</f>
        <v>0</v>
      </c>
      <c r="F14" s="51">
        <v>137.97</v>
      </c>
      <c r="G14" s="156">
        <f t="shared" si="0"/>
        <v>595.7253886010362</v>
      </c>
      <c r="H14" s="156">
        <f t="shared" si="1"/>
        <v>81.15882352941176</v>
      </c>
    </row>
    <row r="15" spans="1:8" ht="30" customHeight="1">
      <c r="A15" s="37">
        <v>6413</v>
      </c>
      <c r="B15" s="38" t="s">
        <v>177</v>
      </c>
      <c r="C15" s="52">
        <v>23.16</v>
      </c>
      <c r="D15" s="52"/>
      <c r="E15" s="52"/>
      <c r="F15" s="52">
        <v>9.39</v>
      </c>
      <c r="G15" s="156">
        <f t="shared" si="0"/>
        <v>40.5440414507772</v>
      </c>
      <c r="H15" s="156">
        <f t="shared" si="1"/>
        <v>0</v>
      </c>
    </row>
    <row r="16" spans="1:8" ht="30" customHeight="1">
      <c r="A16" s="37">
        <v>6414</v>
      </c>
      <c r="B16" s="38" t="s">
        <v>317</v>
      </c>
      <c r="C16" s="52">
        <v>0</v>
      </c>
      <c r="D16" s="52"/>
      <c r="E16" s="52"/>
      <c r="F16" s="52">
        <v>128.58</v>
      </c>
      <c r="G16" s="156">
        <f t="shared" si="0"/>
        <v>0</v>
      </c>
      <c r="H16" s="156">
        <f t="shared" si="1"/>
        <v>0</v>
      </c>
    </row>
    <row r="17" spans="1:8" s="36" customFormat="1" ht="30" customHeight="1">
      <c r="A17" s="33">
        <v>642</v>
      </c>
      <c r="B17" s="34" t="s">
        <v>164</v>
      </c>
      <c r="C17" s="51">
        <f>C18</f>
        <v>0</v>
      </c>
      <c r="D17" s="51">
        <f>D18</f>
        <v>0</v>
      </c>
      <c r="E17" s="51">
        <f>E18</f>
        <v>0</v>
      </c>
      <c r="F17" s="51">
        <f>F18</f>
        <v>0</v>
      </c>
      <c r="G17" s="156">
        <f t="shared" si="0"/>
        <v>0</v>
      </c>
      <c r="H17" s="156">
        <f t="shared" si="1"/>
        <v>0</v>
      </c>
    </row>
    <row r="18" spans="1:8" ht="30" customHeight="1">
      <c r="A18" s="37">
        <v>6422</v>
      </c>
      <c r="B18" s="38" t="s">
        <v>178</v>
      </c>
      <c r="C18" s="52">
        <v>0</v>
      </c>
      <c r="D18" s="52"/>
      <c r="E18" s="52"/>
      <c r="F18" s="52">
        <v>0</v>
      </c>
      <c r="G18" s="156">
        <f t="shared" si="0"/>
        <v>0</v>
      </c>
      <c r="H18" s="156">
        <f t="shared" si="1"/>
        <v>0</v>
      </c>
    </row>
    <row r="19" spans="1:8" s="36" customFormat="1" ht="30" customHeight="1">
      <c r="A19" s="33">
        <v>65</v>
      </c>
      <c r="B19" s="34" t="s">
        <v>165</v>
      </c>
      <c r="C19" s="51">
        <f>C20</f>
        <v>469084.37</v>
      </c>
      <c r="D19" s="51">
        <f aca="true" t="shared" si="2" ref="D19:F20">D20</f>
        <v>463200</v>
      </c>
      <c r="E19" s="51">
        <f t="shared" si="2"/>
        <v>0</v>
      </c>
      <c r="F19" s="51">
        <f t="shared" si="2"/>
        <v>463528.03</v>
      </c>
      <c r="G19" s="156">
        <f t="shared" si="0"/>
        <v>98.81549240278461</v>
      </c>
      <c r="H19" s="156">
        <f t="shared" si="1"/>
        <v>100.07081822107082</v>
      </c>
    </row>
    <row r="20" spans="1:17" s="42" customFormat="1" ht="30" customHeight="1">
      <c r="A20" s="33">
        <v>652</v>
      </c>
      <c r="B20" s="34" t="s">
        <v>92</v>
      </c>
      <c r="C20" s="51">
        <f>C21</f>
        <v>469084.37</v>
      </c>
      <c r="D20" s="51">
        <v>463200</v>
      </c>
      <c r="E20" s="51">
        <f t="shared" si="2"/>
        <v>0</v>
      </c>
      <c r="F20" s="51">
        <f t="shared" si="2"/>
        <v>463528.03</v>
      </c>
      <c r="G20" s="156">
        <f t="shared" si="0"/>
        <v>98.81549240278461</v>
      </c>
      <c r="H20" s="156">
        <f t="shared" si="1"/>
        <v>100.07081822107082</v>
      </c>
      <c r="I20" s="40"/>
      <c r="J20" s="40"/>
      <c r="K20" s="40"/>
      <c r="L20" s="40"/>
      <c r="M20" s="40"/>
      <c r="N20" s="41"/>
      <c r="O20" s="41"/>
      <c r="P20" s="41"/>
      <c r="Q20" s="41"/>
    </row>
    <row r="21" spans="1:17" s="36" customFormat="1" ht="30" customHeight="1">
      <c r="A21" s="37">
        <v>6526</v>
      </c>
      <c r="B21" s="38" t="s">
        <v>93</v>
      </c>
      <c r="C21" s="52">
        <v>469084.37</v>
      </c>
      <c r="D21" s="52"/>
      <c r="E21" s="52"/>
      <c r="F21" s="52">
        <v>463528.03</v>
      </c>
      <c r="G21" s="156">
        <f t="shared" si="0"/>
        <v>98.81549240278461</v>
      </c>
      <c r="H21" s="156">
        <f t="shared" si="1"/>
        <v>0</v>
      </c>
      <c r="I21" s="43"/>
      <c r="J21" s="43"/>
      <c r="K21" s="43"/>
      <c r="L21" s="43"/>
      <c r="M21" s="43"/>
      <c r="N21" s="43"/>
      <c r="O21" s="43"/>
      <c r="P21" s="44"/>
      <c r="Q21" s="44"/>
    </row>
    <row r="22" spans="1:8" ht="30" customHeight="1">
      <c r="A22" s="33">
        <v>66</v>
      </c>
      <c r="B22" s="34" t="s">
        <v>90</v>
      </c>
      <c r="C22" s="51">
        <f>SUM(C23,C25)</f>
        <v>40840</v>
      </c>
      <c r="D22" s="51">
        <f>SUM(D23,D25)</f>
        <v>72550</v>
      </c>
      <c r="E22" s="51">
        <f>SUM(E23,E25)</f>
        <v>0</v>
      </c>
      <c r="F22" s="51">
        <f>SUM(F23,F25)</f>
        <v>76159.48</v>
      </c>
      <c r="G22" s="156">
        <f t="shared" si="0"/>
        <v>186.48256611165525</v>
      </c>
      <c r="H22" s="156">
        <f t="shared" si="1"/>
        <v>104.97516195727084</v>
      </c>
    </row>
    <row r="23" spans="1:8" s="36" customFormat="1" ht="30" customHeight="1">
      <c r="A23" s="33">
        <v>661</v>
      </c>
      <c r="B23" s="34" t="s">
        <v>167</v>
      </c>
      <c r="C23" s="51">
        <f>C24</f>
        <v>38840</v>
      </c>
      <c r="D23" s="51">
        <v>72030</v>
      </c>
      <c r="E23" s="51">
        <f>E24</f>
        <v>0</v>
      </c>
      <c r="F23" s="51">
        <f>F24</f>
        <v>72180</v>
      </c>
      <c r="G23" s="156">
        <f t="shared" si="0"/>
        <v>185.83934088568486</v>
      </c>
      <c r="H23" s="156">
        <f t="shared" si="1"/>
        <v>100.20824656393171</v>
      </c>
    </row>
    <row r="24" spans="1:8" ht="30" customHeight="1">
      <c r="A24" s="37">
        <v>6615</v>
      </c>
      <c r="B24" s="38" t="s">
        <v>166</v>
      </c>
      <c r="C24" s="52">
        <v>38840</v>
      </c>
      <c r="D24" s="52"/>
      <c r="E24" s="52"/>
      <c r="F24" s="52">
        <v>72180</v>
      </c>
      <c r="G24" s="156">
        <f t="shared" si="0"/>
        <v>185.83934088568486</v>
      </c>
      <c r="H24" s="156">
        <f t="shared" si="1"/>
        <v>0</v>
      </c>
    </row>
    <row r="25" spans="1:8" s="36" customFormat="1" ht="30" customHeight="1">
      <c r="A25" s="33">
        <v>663</v>
      </c>
      <c r="B25" s="34" t="s">
        <v>91</v>
      </c>
      <c r="C25" s="51">
        <f>C26</f>
        <v>2000</v>
      </c>
      <c r="D25" s="51">
        <v>520</v>
      </c>
      <c r="E25" s="51">
        <f>E26</f>
        <v>0</v>
      </c>
      <c r="F25" s="51">
        <f>F26</f>
        <v>3979.48</v>
      </c>
      <c r="G25" s="156">
        <f t="shared" si="0"/>
        <v>198.97400000000002</v>
      </c>
      <c r="H25" s="156">
        <f t="shared" si="1"/>
        <v>765.2846153846153</v>
      </c>
    </row>
    <row r="26" spans="1:8" ht="30" customHeight="1">
      <c r="A26" s="37">
        <v>6631</v>
      </c>
      <c r="B26" s="38" t="s">
        <v>168</v>
      </c>
      <c r="C26" s="52">
        <v>2000</v>
      </c>
      <c r="D26" s="52"/>
      <c r="E26" s="52"/>
      <c r="F26" s="52">
        <v>3979.48</v>
      </c>
      <c r="G26" s="156">
        <f t="shared" si="0"/>
        <v>198.97400000000002</v>
      </c>
      <c r="H26" s="156">
        <f t="shared" si="1"/>
        <v>0</v>
      </c>
    </row>
    <row r="27" spans="1:8" ht="30" customHeight="1">
      <c r="A27" s="33">
        <v>67</v>
      </c>
      <c r="B27" s="34" t="s">
        <v>87</v>
      </c>
      <c r="C27" s="51">
        <f>C28</f>
        <v>1371267.87</v>
      </c>
      <c r="D27" s="51">
        <f>D28</f>
        <v>1303657.04</v>
      </c>
      <c r="E27" s="51">
        <f>E28</f>
        <v>0</v>
      </c>
      <c r="F27" s="51">
        <f>F28</f>
        <v>1298857.03</v>
      </c>
      <c r="G27" s="156">
        <f t="shared" si="0"/>
        <v>94.71942414868948</v>
      </c>
      <c r="H27" s="156">
        <f t="shared" si="1"/>
        <v>99.6318042358748</v>
      </c>
    </row>
    <row r="28" spans="1:8" ht="30" customHeight="1">
      <c r="A28" s="33">
        <v>671</v>
      </c>
      <c r="B28" s="34" t="s">
        <v>161</v>
      </c>
      <c r="C28" s="51">
        <f>SUM(C29:C30)</f>
        <v>1371267.87</v>
      </c>
      <c r="D28" s="51">
        <v>1303657.04</v>
      </c>
      <c r="E28" s="51">
        <f>SUM(E29:E30)</f>
        <v>0</v>
      </c>
      <c r="F28" s="51">
        <f>SUM(F29:F30)</f>
        <v>1298857.03</v>
      </c>
      <c r="G28" s="156">
        <f t="shared" si="0"/>
        <v>94.71942414868948</v>
      </c>
      <c r="H28" s="156">
        <f t="shared" si="1"/>
        <v>99.6318042358748</v>
      </c>
    </row>
    <row r="29" spans="1:8" ht="30" customHeight="1">
      <c r="A29" s="37">
        <v>6711</v>
      </c>
      <c r="B29" s="38" t="s">
        <v>88</v>
      </c>
      <c r="C29" s="52">
        <v>987405.85</v>
      </c>
      <c r="D29" s="52"/>
      <c r="E29" s="52"/>
      <c r="F29" s="52">
        <v>1253257.03</v>
      </c>
      <c r="G29" s="156">
        <f t="shared" si="0"/>
        <v>126.92420548247713</v>
      </c>
      <c r="H29" s="156">
        <f t="shared" si="1"/>
        <v>0</v>
      </c>
    </row>
    <row r="30" spans="1:9" ht="37.5" customHeight="1">
      <c r="A30" s="37">
        <v>6712</v>
      </c>
      <c r="B30" s="78" t="s">
        <v>89</v>
      </c>
      <c r="C30" s="52">
        <v>383862.02</v>
      </c>
      <c r="D30" s="52"/>
      <c r="E30" s="52"/>
      <c r="F30" s="52">
        <v>45600</v>
      </c>
      <c r="G30" s="156">
        <f t="shared" si="0"/>
        <v>11.879268493402915</v>
      </c>
      <c r="H30" s="156">
        <f t="shared" si="1"/>
        <v>0</v>
      </c>
      <c r="I30" s="45"/>
    </row>
    <row r="31" spans="1:9" ht="37.5" customHeight="1">
      <c r="A31" s="134">
        <v>68</v>
      </c>
      <c r="B31" s="135" t="s">
        <v>301</v>
      </c>
      <c r="C31" s="119">
        <v>4310.38</v>
      </c>
      <c r="D31" s="119"/>
      <c r="E31" s="119"/>
      <c r="F31" s="119">
        <f>F32</f>
        <v>4298.11</v>
      </c>
      <c r="G31" s="156">
        <f t="shared" si="0"/>
        <v>99.71533832283927</v>
      </c>
      <c r="H31" s="156">
        <f t="shared" si="1"/>
        <v>0</v>
      </c>
      <c r="I31" s="45"/>
    </row>
    <row r="32" spans="1:9" ht="37.5" customHeight="1">
      <c r="A32" s="134">
        <v>683</v>
      </c>
      <c r="B32" s="135" t="s">
        <v>300</v>
      </c>
      <c r="C32" s="118">
        <v>4310.38</v>
      </c>
      <c r="D32" s="118">
        <v>4600</v>
      </c>
      <c r="E32" s="119"/>
      <c r="F32" s="119">
        <f>F33</f>
        <v>4298.11</v>
      </c>
      <c r="G32" s="156">
        <f t="shared" si="0"/>
        <v>99.71533832283927</v>
      </c>
      <c r="H32" s="156">
        <f t="shared" si="1"/>
        <v>93.43717391304347</v>
      </c>
      <c r="I32" s="45"/>
    </row>
    <row r="33" spans="1:9" ht="37.5" customHeight="1">
      <c r="A33" s="133">
        <v>6831</v>
      </c>
      <c r="B33" s="78" t="s">
        <v>300</v>
      </c>
      <c r="C33" s="119">
        <v>4310.38</v>
      </c>
      <c r="D33" s="119"/>
      <c r="E33" s="119"/>
      <c r="F33" s="119">
        <v>4298.11</v>
      </c>
      <c r="G33" s="156">
        <f t="shared" si="0"/>
        <v>99.71533832283927</v>
      </c>
      <c r="H33" s="156">
        <f t="shared" si="1"/>
        <v>0</v>
      </c>
      <c r="I33" s="45"/>
    </row>
    <row r="34" spans="1:9" s="36" customFormat="1" ht="30" customHeight="1">
      <c r="A34" s="87">
        <v>7</v>
      </c>
      <c r="B34" s="85" t="s">
        <v>221</v>
      </c>
      <c r="C34" s="117">
        <f>SUM(C35,C37)</f>
        <v>508.05</v>
      </c>
      <c r="D34" s="117">
        <f>SUM(D35,D37)</f>
        <v>510</v>
      </c>
      <c r="E34" s="117">
        <f>SUM(E35,E37)</f>
        <v>0</v>
      </c>
      <c r="F34" s="117">
        <f>SUM(F35,F37)</f>
        <v>507.75</v>
      </c>
      <c r="G34" s="156">
        <f t="shared" si="0"/>
        <v>99.94095069382935</v>
      </c>
      <c r="H34" s="156">
        <f t="shared" si="1"/>
        <v>99.55882352941177</v>
      </c>
      <c r="I34" s="45"/>
    </row>
    <row r="35" spans="1:9" s="36" customFormat="1" ht="30" customHeight="1">
      <c r="A35" s="76">
        <v>71</v>
      </c>
      <c r="B35" s="74" t="s">
        <v>222</v>
      </c>
      <c r="C35" s="118">
        <f>C36</f>
        <v>0</v>
      </c>
      <c r="D35" s="118">
        <f>D36</f>
        <v>0</v>
      </c>
      <c r="E35" s="118">
        <f>E36</f>
        <v>0</v>
      </c>
      <c r="F35" s="118">
        <f>F36</f>
        <v>0</v>
      </c>
      <c r="G35" s="156">
        <f t="shared" si="0"/>
        <v>0</v>
      </c>
      <c r="H35" s="156">
        <f t="shared" si="1"/>
        <v>0</v>
      </c>
      <c r="I35" s="45"/>
    </row>
    <row r="36" spans="1:9" ht="30" customHeight="1">
      <c r="A36" s="75">
        <v>711</v>
      </c>
      <c r="B36" s="73" t="s">
        <v>223</v>
      </c>
      <c r="C36" s="119">
        <v>0</v>
      </c>
      <c r="D36" s="52"/>
      <c r="E36" s="52"/>
      <c r="F36" s="52"/>
      <c r="G36" s="156">
        <f t="shared" si="0"/>
        <v>0</v>
      </c>
      <c r="H36" s="156">
        <f t="shared" si="1"/>
        <v>0</v>
      </c>
      <c r="I36" s="45"/>
    </row>
    <row r="37" spans="1:9" s="36" customFormat="1" ht="30" customHeight="1">
      <c r="A37" s="76">
        <v>72</v>
      </c>
      <c r="B37" s="74" t="s">
        <v>224</v>
      </c>
      <c r="C37" s="118">
        <v>508.05</v>
      </c>
      <c r="D37" s="118">
        <f>SUM(D38:D41)</f>
        <v>510</v>
      </c>
      <c r="E37" s="118">
        <f>SUM(E38:E41)</f>
        <v>0</v>
      </c>
      <c r="F37" s="118">
        <f>F38</f>
        <v>507.75</v>
      </c>
      <c r="G37" s="156">
        <f t="shared" si="0"/>
        <v>99.94095069382935</v>
      </c>
      <c r="H37" s="156">
        <f t="shared" si="1"/>
        <v>99.55882352941177</v>
      </c>
      <c r="I37" s="45"/>
    </row>
    <row r="38" spans="1:9" ht="30" customHeight="1">
      <c r="A38" s="76">
        <v>721</v>
      </c>
      <c r="B38" s="74" t="s">
        <v>225</v>
      </c>
      <c r="C38" s="118">
        <v>508.05</v>
      </c>
      <c r="D38" s="51">
        <v>510</v>
      </c>
      <c r="E38" s="52"/>
      <c r="F38" s="52">
        <f>F39</f>
        <v>507.75</v>
      </c>
      <c r="G38" s="156">
        <f t="shared" si="0"/>
        <v>99.94095069382935</v>
      </c>
      <c r="H38" s="156">
        <f t="shared" si="1"/>
        <v>99.55882352941177</v>
      </c>
      <c r="I38" s="45"/>
    </row>
    <row r="39" spans="1:9" ht="30" customHeight="1">
      <c r="A39" s="75">
        <v>7211</v>
      </c>
      <c r="B39" s="73" t="s">
        <v>302</v>
      </c>
      <c r="C39" s="119">
        <v>508.05</v>
      </c>
      <c r="D39" s="52"/>
      <c r="E39" s="52"/>
      <c r="F39" s="52">
        <v>507.75</v>
      </c>
      <c r="G39" s="156">
        <f t="shared" si="0"/>
        <v>99.94095069382935</v>
      </c>
      <c r="H39" s="156">
        <f t="shared" si="1"/>
        <v>0</v>
      </c>
      <c r="I39" s="45"/>
    </row>
    <row r="40" spans="1:9" ht="30" customHeight="1">
      <c r="A40" s="75">
        <v>722</v>
      </c>
      <c r="B40" s="73" t="s">
        <v>226</v>
      </c>
      <c r="C40" s="119">
        <v>0</v>
      </c>
      <c r="D40" s="52"/>
      <c r="E40" s="52"/>
      <c r="F40" s="52"/>
      <c r="G40" s="156">
        <f t="shared" si="0"/>
        <v>0</v>
      </c>
      <c r="H40" s="156">
        <f t="shared" si="1"/>
        <v>0</v>
      </c>
      <c r="I40" s="45"/>
    </row>
    <row r="41" spans="1:9" ht="30" customHeight="1">
      <c r="A41" s="80">
        <v>723</v>
      </c>
      <c r="B41" s="81" t="s">
        <v>227</v>
      </c>
      <c r="C41" s="120">
        <v>0</v>
      </c>
      <c r="D41" s="121"/>
      <c r="E41" s="121"/>
      <c r="F41" s="121"/>
      <c r="G41" s="156">
        <f t="shared" si="0"/>
        <v>0</v>
      </c>
      <c r="H41" s="156">
        <f t="shared" si="1"/>
        <v>0</v>
      </c>
      <c r="I41" s="45"/>
    </row>
    <row r="42" spans="1:9" s="36" customFormat="1" ht="30" customHeight="1">
      <c r="A42" s="84">
        <v>8</v>
      </c>
      <c r="B42" s="85" t="s">
        <v>228</v>
      </c>
      <c r="C42" s="116">
        <f>SUM(C43,C45,C47)</f>
        <v>0</v>
      </c>
      <c r="D42" s="116">
        <f>SUM(D43,D45,D47)</f>
        <v>0</v>
      </c>
      <c r="E42" s="116">
        <f>SUM(E43,E45,E47)</f>
        <v>0</v>
      </c>
      <c r="F42" s="116">
        <f>SUM(F43,F45,F47)</f>
        <v>0</v>
      </c>
      <c r="G42" s="156">
        <f t="shared" si="0"/>
        <v>0</v>
      </c>
      <c r="H42" s="156">
        <f t="shared" si="1"/>
        <v>0</v>
      </c>
      <c r="I42" s="45"/>
    </row>
    <row r="43" spans="1:9" s="36" customFormat="1" ht="30" customHeight="1">
      <c r="A43" s="82">
        <v>81</v>
      </c>
      <c r="B43" s="74" t="s">
        <v>229</v>
      </c>
      <c r="C43" s="51">
        <f>SUM(C44:C44)</f>
        <v>0</v>
      </c>
      <c r="D43" s="51">
        <f>SUM(D44:D44)</f>
        <v>0</v>
      </c>
      <c r="E43" s="51">
        <f>SUM(E44:E44)</f>
        <v>0</v>
      </c>
      <c r="F43" s="51">
        <f>SUM(F44:F44)</f>
        <v>0</v>
      </c>
      <c r="G43" s="156">
        <f t="shared" si="0"/>
        <v>0</v>
      </c>
      <c r="H43" s="156">
        <f t="shared" si="1"/>
        <v>0</v>
      </c>
      <c r="I43" s="45"/>
    </row>
    <row r="44" spans="1:9" ht="30" customHeight="1">
      <c r="A44" s="83">
        <v>818</v>
      </c>
      <c r="B44" s="73" t="s">
        <v>230</v>
      </c>
      <c r="C44" s="52">
        <v>0</v>
      </c>
      <c r="D44" s="52"/>
      <c r="E44" s="52"/>
      <c r="F44" s="52"/>
      <c r="G44" s="156">
        <f t="shared" si="0"/>
        <v>0</v>
      </c>
      <c r="H44" s="156">
        <f t="shared" si="1"/>
        <v>0</v>
      </c>
      <c r="I44" s="45"/>
    </row>
    <row r="45" spans="1:9" s="36" customFormat="1" ht="30" customHeight="1">
      <c r="A45" s="82">
        <v>83</v>
      </c>
      <c r="B45" s="74" t="s">
        <v>231</v>
      </c>
      <c r="C45" s="51">
        <f>C46</f>
        <v>0</v>
      </c>
      <c r="D45" s="51">
        <f>D46</f>
        <v>0</v>
      </c>
      <c r="E45" s="51">
        <f>E46</f>
        <v>0</v>
      </c>
      <c r="F45" s="51"/>
      <c r="G45" s="156">
        <f t="shared" si="0"/>
        <v>0</v>
      </c>
      <c r="H45" s="156">
        <f t="shared" si="1"/>
        <v>0</v>
      </c>
      <c r="I45" s="45"/>
    </row>
    <row r="46" spans="1:9" ht="30" customHeight="1">
      <c r="A46" s="83">
        <v>832</v>
      </c>
      <c r="B46" s="73" t="s">
        <v>232</v>
      </c>
      <c r="C46" s="52">
        <v>0</v>
      </c>
      <c r="D46" s="52"/>
      <c r="E46" s="52"/>
      <c r="F46" s="52"/>
      <c r="G46" s="156">
        <f t="shared" si="0"/>
        <v>0</v>
      </c>
      <c r="H46" s="156">
        <f t="shared" si="1"/>
        <v>0</v>
      </c>
      <c r="I46" s="45"/>
    </row>
    <row r="47" spans="1:9" s="36" customFormat="1" ht="30" customHeight="1">
      <c r="A47" s="82">
        <v>84</v>
      </c>
      <c r="B47" s="74" t="s">
        <v>233</v>
      </c>
      <c r="C47" s="51">
        <f>SUM(C48:C48)</f>
        <v>0</v>
      </c>
      <c r="D47" s="51">
        <f>SUM(D48:D48)</f>
        <v>0</v>
      </c>
      <c r="E47" s="51">
        <f>SUM(E48:E48)</f>
        <v>0</v>
      </c>
      <c r="F47" s="51"/>
      <c r="G47" s="156">
        <f t="shared" si="0"/>
        <v>0</v>
      </c>
      <c r="H47" s="156">
        <f t="shared" si="1"/>
        <v>0</v>
      </c>
      <c r="I47" s="45"/>
    </row>
    <row r="48" spans="1:9" ht="30" customHeight="1">
      <c r="A48" s="83">
        <v>844</v>
      </c>
      <c r="B48" s="73" t="s">
        <v>234</v>
      </c>
      <c r="C48" s="52">
        <v>0</v>
      </c>
      <c r="D48" s="52"/>
      <c r="E48" s="52"/>
      <c r="F48" s="52"/>
      <c r="G48" s="156">
        <f t="shared" si="0"/>
        <v>0</v>
      </c>
      <c r="H48" s="156">
        <f t="shared" si="1"/>
        <v>0</v>
      </c>
      <c r="I48" s="45"/>
    </row>
    <row r="49" spans="1:9" ht="30" customHeight="1">
      <c r="A49" s="82">
        <v>92</v>
      </c>
      <c r="B49" s="74" t="s">
        <v>313</v>
      </c>
      <c r="C49" s="52"/>
      <c r="D49" s="52"/>
      <c r="E49" s="52"/>
      <c r="F49" s="52"/>
      <c r="G49" s="156">
        <f t="shared" si="0"/>
        <v>0</v>
      </c>
      <c r="H49" s="156">
        <f t="shared" si="1"/>
        <v>0</v>
      </c>
      <c r="I49" s="45"/>
    </row>
    <row r="50" spans="1:9" ht="30" customHeight="1">
      <c r="A50" s="82">
        <v>922</v>
      </c>
      <c r="B50" s="74" t="s">
        <v>314</v>
      </c>
      <c r="C50" s="52"/>
      <c r="D50" s="52">
        <v>210108.4</v>
      </c>
      <c r="E50" s="52"/>
      <c r="F50" s="52"/>
      <c r="G50" s="156">
        <f t="shared" si="0"/>
        <v>0</v>
      </c>
      <c r="H50" s="156">
        <f t="shared" si="1"/>
        <v>0</v>
      </c>
      <c r="I50" s="45"/>
    </row>
    <row r="51" spans="1:8" ht="30" customHeight="1">
      <c r="A51" s="91" t="s">
        <v>97</v>
      </c>
      <c r="B51" s="92"/>
      <c r="C51" s="122">
        <v>4486815.61</v>
      </c>
      <c r="D51" s="122">
        <v>5038653.74</v>
      </c>
      <c r="E51" s="122">
        <f>SUM(E4,E34,E42)</f>
        <v>0</v>
      </c>
      <c r="F51" s="122">
        <v>4761362.85</v>
      </c>
      <c r="G51" s="156">
        <f t="shared" si="0"/>
        <v>106.11897755254532</v>
      </c>
      <c r="H51" s="156">
        <f t="shared" si="1"/>
        <v>94.49672661967836</v>
      </c>
    </row>
    <row r="52" spans="1:8" ht="30" customHeight="1">
      <c r="A52" s="70"/>
      <c r="B52" s="47"/>
      <c r="C52" s="58"/>
      <c r="D52" s="58"/>
      <c r="E52" s="58"/>
      <c r="F52" s="58"/>
      <c r="G52" s="157"/>
      <c r="H52" s="157"/>
    </row>
    <row r="53" spans="1:8" s="50" customFormat="1" ht="20.25" customHeight="1">
      <c r="A53" s="177" t="s">
        <v>169</v>
      </c>
      <c r="B53" s="177"/>
      <c r="C53" s="177"/>
      <c r="D53" s="177"/>
      <c r="E53" s="177"/>
      <c r="F53" s="177"/>
      <c r="G53" s="177"/>
      <c r="H53" s="177"/>
    </row>
    <row r="54" spans="1:8" s="127" customFormat="1" ht="44.25" customHeight="1">
      <c r="A54" s="25" t="s">
        <v>240</v>
      </c>
      <c r="B54" s="26" t="s">
        <v>241</v>
      </c>
      <c r="C54" s="27" t="s">
        <v>239</v>
      </c>
      <c r="D54" s="28" t="s">
        <v>250</v>
      </c>
      <c r="E54" s="28" t="s">
        <v>251</v>
      </c>
      <c r="F54" s="28" t="s">
        <v>249</v>
      </c>
      <c r="G54" s="155" t="s">
        <v>85</v>
      </c>
      <c r="H54" s="155" t="s">
        <v>85</v>
      </c>
    </row>
    <row r="55" spans="1:8" s="50" customFormat="1" ht="12.75">
      <c r="A55" s="176">
        <v>1</v>
      </c>
      <c r="B55" s="176"/>
      <c r="C55" s="115">
        <v>2</v>
      </c>
      <c r="D55" s="67">
        <v>3</v>
      </c>
      <c r="E55" s="67">
        <v>4</v>
      </c>
      <c r="F55" s="67">
        <v>5</v>
      </c>
      <c r="G55" s="155" t="s">
        <v>86</v>
      </c>
      <c r="H55" s="155" t="s">
        <v>321</v>
      </c>
    </row>
    <row r="56" spans="1:8" s="50" customFormat="1" ht="20.25" customHeight="1">
      <c r="A56" s="54">
        <v>1</v>
      </c>
      <c r="B56" s="54" t="s">
        <v>170</v>
      </c>
      <c r="C56" s="46">
        <v>3972049.65</v>
      </c>
      <c r="D56" s="46">
        <v>4287515.34</v>
      </c>
      <c r="E56" s="46">
        <v>0</v>
      </c>
      <c r="F56" s="46">
        <v>4216731.5</v>
      </c>
      <c r="G56" s="149">
        <f>IF(C56&lt;&gt;0,F56/C56*100,0)</f>
        <v>106.16009042082342</v>
      </c>
      <c r="H56" s="149">
        <f>IF(D56&lt;&gt;0,F56/D56*100,0)</f>
        <v>98.34907086303276</v>
      </c>
    </row>
    <row r="57" spans="1:8" s="50" customFormat="1" ht="20.25" customHeight="1">
      <c r="A57" s="54">
        <v>2</v>
      </c>
      <c r="B57" s="54" t="s">
        <v>174</v>
      </c>
      <c r="C57" s="46">
        <v>38840</v>
      </c>
      <c r="D57" s="46">
        <v>72030</v>
      </c>
      <c r="E57" s="46">
        <v>0</v>
      </c>
      <c r="F57" s="46">
        <v>72180</v>
      </c>
      <c r="G57" s="149">
        <f aca="true" t="shared" si="3" ref="G57:G61">IF(C57&lt;&gt;0,F57/C57*100,0)</f>
        <v>185.83934088568486</v>
      </c>
      <c r="H57" s="149">
        <f aca="true" t="shared" si="4" ref="H57:H61">IF(D57&lt;&gt;0,F57/D57*100,0)</f>
        <v>100.20824656393171</v>
      </c>
    </row>
    <row r="58" spans="1:8" s="50" customFormat="1" ht="20.25" customHeight="1">
      <c r="A58" s="54">
        <v>3</v>
      </c>
      <c r="B58" s="54" t="s">
        <v>171</v>
      </c>
      <c r="C58" s="46">
        <v>2000</v>
      </c>
      <c r="D58" s="46">
        <v>520</v>
      </c>
      <c r="E58" s="46">
        <v>0</v>
      </c>
      <c r="F58" s="46">
        <v>3979.48</v>
      </c>
      <c r="G58" s="149">
        <f t="shared" si="3"/>
        <v>198.97400000000002</v>
      </c>
      <c r="H58" s="149">
        <f t="shared" si="4"/>
        <v>765.2846153846153</v>
      </c>
    </row>
    <row r="59" spans="1:8" s="50" customFormat="1" ht="20.25" customHeight="1">
      <c r="A59" s="54">
        <v>4</v>
      </c>
      <c r="B59" s="54" t="s">
        <v>172</v>
      </c>
      <c r="C59" s="46">
        <v>473925.96</v>
      </c>
      <c r="D59" s="46">
        <v>678588.4</v>
      </c>
      <c r="E59" s="46">
        <v>0</v>
      </c>
      <c r="F59" s="46">
        <v>468471.87</v>
      </c>
      <c r="G59" s="149">
        <f t="shared" si="3"/>
        <v>98.84916833844677</v>
      </c>
      <c r="H59" s="149">
        <f t="shared" si="4"/>
        <v>69.03623315694757</v>
      </c>
    </row>
    <row r="60" spans="1:8" s="50" customFormat="1" ht="20.25" customHeight="1">
      <c r="A60" s="54">
        <v>5</v>
      </c>
      <c r="B60" s="54" t="s">
        <v>173</v>
      </c>
      <c r="C60" s="46">
        <v>0</v>
      </c>
      <c r="D60" s="46">
        <v>0</v>
      </c>
      <c r="E60" s="46">
        <v>0</v>
      </c>
      <c r="F60" s="46">
        <v>0</v>
      </c>
      <c r="G60" s="149">
        <f t="shared" si="3"/>
        <v>0</v>
      </c>
      <c r="H60" s="149">
        <f t="shared" si="4"/>
        <v>0</v>
      </c>
    </row>
    <row r="61" spans="1:8" s="53" customFormat="1" ht="20.25" customHeight="1">
      <c r="A61" s="54"/>
      <c r="B61" s="56" t="s">
        <v>175</v>
      </c>
      <c r="C61" s="57">
        <f>SUM(C56:C60)</f>
        <v>4486815.61</v>
      </c>
      <c r="D61" s="57">
        <f>SUM(D56:D60)</f>
        <v>5038653.74</v>
      </c>
      <c r="E61" s="57">
        <f>SUM(E56:E60)</f>
        <v>0</v>
      </c>
      <c r="F61" s="57">
        <f>SUM(F56:F60)</f>
        <v>4761362.850000001</v>
      </c>
      <c r="G61" s="149">
        <f t="shared" si="3"/>
        <v>106.11897755254533</v>
      </c>
      <c r="H61" s="149">
        <f t="shared" si="4"/>
        <v>94.49672661967838</v>
      </c>
    </row>
    <row r="62" spans="1:8" s="53" customFormat="1" ht="12.75">
      <c r="A62" s="55"/>
      <c r="B62" s="48"/>
      <c r="C62" s="62"/>
      <c r="D62" s="62"/>
      <c r="E62" s="62"/>
      <c r="F62" s="62"/>
      <c r="G62" s="158"/>
      <c r="H62" s="158"/>
    </row>
  </sheetData>
  <mergeCells count="4">
    <mergeCell ref="A1:H1"/>
    <mergeCell ref="A55:B55"/>
    <mergeCell ref="A53:H53"/>
    <mergeCell ref="A3:B3"/>
  </mergeCells>
  <printOptions/>
  <pageMargins left="0.7" right="0.7" top="0.75" bottom="0.75" header="0.3" footer="0.3"/>
  <pageSetup fitToHeight="4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120" zoomScaleNormal="120" workbookViewId="0" topLeftCell="A82">
      <selection activeCell="F97" sqref="F97"/>
    </sheetView>
  </sheetViews>
  <sheetFormatPr defaultColWidth="9.140625" defaultRowHeight="12.75"/>
  <cols>
    <col min="1" max="1" width="9.28125" style="72" customWidth="1"/>
    <col min="2" max="2" width="42.28125" style="21" customWidth="1"/>
    <col min="3" max="3" width="18.421875" style="22" customWidth="1"/>
    <col min="4" max="4" width="19.00390625" style="22" customWidth="1"/>
    <col min="5" max="5" width="18.8515625" style="22" customWidth="1"/>
    <col min="6" max="6" width="18.00390625" style="22" customWidth="1"/>
    <col min="7" max="7" width="16.28125" style="23" customWidth="1"/>
    <col min="8" max="8" width="15.28125" style="24" customWidth="1"/>
    <col min="9" max="11" width="15.28125" style="21" customWidth="1"/>
    <col min="12" max="15" width="15.140625" style="21" customWidth="1"/>
    <col min="16" max="16" width="16.7109375" style="21" hidden="1" customWidth="1"/>
    <col min="17" max="17" width="16.421875" style="21" hidden="1" customWidth="1"/>
    <col min="18" max="18" width="12.57421875" style="21" hidden="1" customWidth="1"/>
    <col min="19" max="19" width="15.140625" style="21" customWidth="1"/>
    <col min="20" max="16384" width="9.140625" style="21" customWidth="1"/>
  </cols>
  <sheetData>
    <row r="1" spans="1:8" ht="22.5" customHeight="1">
      <c r="A1" s="181" t="s">
        <v>253</v>
      </c>
      <c r="B1" s="181"/>
      <c r="C1" s="181"/>
      <c r="D1" s="181"/>
      <c r="E1" s="181"/>
      <c r="F1" s="181"/>
      <c r="G1" s="181"/>
      <c r="H1" s="181"/>
    </row>
    <row r="2" spans="1:8" s="63" customFormat="1" ht="38.25">
      <c r="A2" s="69" t="s">
        <v>98</v>
      </c>
      <c r="B2" s="26" t="s">
        <v>84</v>
      </c>
      <c r="C2" s="27" t="s">
        <v>242</v>
      </c>
      <c r="D2" s="28" t="s">
        <v>247</v>
      </c>
      <c r="E2" s="28" t="s">
        <v>248</v>
      </c>
      <c r="F2" s="28" t="s">
        <v>254</v>
      </c>
      <c r="G2" s="5" t="s">
        <v>85</v>
      </c>
      <c r="H2" s="6" t="s">
        <v>85</v>
      </c>
    </row>
    <row r="3" spans="1:8" s="68" customFormat="1" ht="12.75">
      <c r="A3" s="182">
        <v>1</v>
      </c>
      <c r="B3" s="183"/>
      <c r="C3" s="30">
        <v>2</v>
      </c>
      <c r="D3" s="31">
        <v>3</v>
      </c>
      <c r="E3" s="31">
        <v>4</v>
      </c>
      <c r="F3" s="31">
        <v>5</v>
      </c>
      <c r="G3" s="31" t="s">
        <v>86</v>
      </c>
      <c r="H3" s="67" t="s">
        <v>321</v>
      </c>
    </row>
    <row r="4" spans="1:8" ht="12.75">
      <c r="A4" s="89">
        <v>3</v>
      </c>
      <c r="B4" s="93" t="s">
        <v>180</v>
      </c>
      <c r="C4" s="86">
        <f>SUM(C5,C15,C47,C51,C56)</f>
        <v>4005336.94</v>
      </c>
      <c r="D4" s="86">
        <f>SUM(D5,D15,D47,D51,D56)</f>
        <v>4789653.74</v>
      </c>
      <c r="E4" s="86">
        <f>SUM(E5,E15,E47,E51,E56)</f>
        <v>0</v>
      </c>
      <c r="F4" s="86">
        <f>SUM(F5,F15,F47,F51,F56)</f>
        <v>4488284.169999999</v>
      </c>
      <c r="G4" s="149">
        <f>IF(C4&lt;&gt;0,F4/C4*100,0)</f>
        <v>112.05759308728716</v>
      </c>
      <c r="H4" s="149">
        <f aca="true" t="shared" si="0" ref="H4:H19">IF(D4&lt;&gt;0,F4/D4*100,0)</f>
        <v>93.70790486412069</v>
      </c>
    </row>
    <row r="5" spans="1:8" ht="12.75">
      <c r="A5" s="33">
        <v>31</v>
      </c>
      <c r="B5" s="64" t="s">
        <v>99</v>
      </c>
      <c r="C5" s="35">
        <f>SUM(C6,C10,C12)</f>
        <v>2593821.27</v>
      </c>
      <c r="D5" s="35">
        <v>2946464.3</v>
      </c>
      <c r="E5" s="35">
        <v>0</v>
      </c>
      <c r="F5" s="35">
        <f>SUM(F6,F10,F12)</f>
        <v>2893777.44</v>
      </c>
      <c r="G5" s="149">
        <f aca="true" t="shared" si="1" ref="G5:G68">IF(C5&lt;&gt;0,F5/C5*100,0)</f>
        <v>111.56425747098604</v>
      </c>
      <c r="H5" s="149">
        <f t="shared" si="0"/>
        <v>98.21186158610509</v>
      </c>
    </row>
    <row r="6" spans="1:8" ht="12.75">
      <c r="A6" s="33">
        <v>311</v>
      </c>
      <c r="B6" s="64" t="s">
        <v>100</v>
      </c>
      <c r="C6" s="35">
        <f>SUM(C7:C9)</f>
        <v>2114227.98</v>
      </c>
      <c r="D6" s="35">
        <v>2426960</v>
      </c>
      <c r="E6" s="35">
        <v>0</v>
      </c>
      <c r="F6" s="35">
        <f>SUM(F7:F9)</f>
        <v>2383544.8</v>
      </c>
      <c r="G6" s="149">
        <f t="shared" si="1"/>
        <v>112.7383055445137</v>
      </c>
      <c r="H6" s="149">
        <f t="shared" si="0"/>
        <v>98.2111283251475</v>
      </c>
    </row>
    <row r="7" spans="1:8" ht="12.75">
      <c r="A7" s="37">
        <v>3111</v>
      </c>
      <c r="B7" s="38" t="s">
        <v>101</v>
      </c>
      <c r="C7" s="39">
        <v>2114227.98</v>
      </c>
      <c r="D7" s="39"/>
      <c r="E7" s="39"/>
      <c r="F7" s="39">
        <v>2383544.8</v>
      </c>
      <c r="G7" s="149">
        <f t="shared" si="1"/>
        <v>112.7383055445137</v>
      </c>
      <c r="H7" s="149">
        <f t="shared" si="0"/>
        <v>0</v>
      </c>
    </row>
    <row r="8" spans="1:8" ht="12.75">
      <c r="A8" s="37">
        <v>3113</v>
      </c>
      <c r="B8" s="38" t="s">
        <v>147</v>
      </c>
      <c r="C8" s="39">
        <v>0</v>
      </c>
      <c r="D8" s="39"/>
      <c r="E8" s="39"/>
      <c r="F8" s="39">
        <v>0</v>
      </c>
      <c r="G8" s="149">
        <f t="shared" si="1"/>
        <v>0</v>
      </c>
      <c r="H8" s="149">
        <f t="shared" si="0"/>
        <v>0</v>
      </c>
    </row>
    <row r="9" spans="1:8" ht="12.75">
      <c r="A9" s="37">
        <v>3114</v>
      </c>
      <c r="B9" s="38" t="s">
        <v>148</v>
      </c>
      <c r="C9" s="39">
        <v>0</v>
      </c>
      <c r="D9" s="39"/>
      <c r="E9" s="39"/>
      <c r="F9" s="39">
        <v>0</v>
      </c>
      <c r="G9" s="149">
        <f t="shared" si="1"/>
        <v>0</v>
      </c>
      <c r="H9" s="149">
        <f t="shared" si="0"/>
        <v>0</v>
      </c>
    </row>
    <row r="10" spans="1:8" ht="12.75">
      <c r="A10" s="33">
        <v>312</v>
      </c>
      <c r="B10" s="64" t="s">
        <v>102</v>
      </c>
      <c r="C10" s="35">
        <f>SUM(C11)</f>
        <v>130745.67</v>
      </c>
      <c r="D10" s="35">
        <v>118883</v>
      </c>
      <c r="E10" s="35">
        <v>0</v>
      </c>
      <c r="F10" s="35">
        <f>SUM(F11)</f>
        <v>116907.25</v>
      </c>
      <c r="G10" s="149">
        <f t="shared" si="1"/>
        <v>89.41577185691885</v>
      </c>
      <c r="H10" s="149">
        <f t="shared" si="0"/>
        <v>98.33807188580369</v>
      </c>
    </row>
    <row r="11" spans="1:8" ht="12.75">
      <c r="A11" s="37" t="s">
        <v>5</v>
      </c>
      <c r="B11" s="65" t="s">
        <v>102</v>
      </c>
      <c r="C11" s="39">
        <v>130745.67</v>
      </c>
      <c r="D11" s="39"/>
      <c r="E11" s="39"/>
      <c r="F11" s="39">
        <v>116907.25</v>
      </c>
      <c r="G11" s="149">
        <f t="shared" si="1"/>
        <v>89.41577185691885</v>
      </c>
      <c r="H11" s="149">
        <f t="shared" si="0"/>
        <v>0</v>
      </c>
    </row>
    <row r="12" spans="1:8" ht="12.75">
      <c r="A12" s="33">
        <v>313</v>
      </c>
      <c r="B12" s="64" t="s">
        <v>103</v>
      </c>
      <c r="C12" s="35">
        <f>SUM(C13:C14)</f>
        <v>348847.62</v>
      </c>
      <c r="D12" s="35">
        <v>400621.3</v>
      </c>
      <c r="E12" s="35">
        <v>0</v>
      </c>
      <c r="F12" s="35">
        <f>SUM(F13:F14)</f>
        <v>393325.39</v>
      </c>
      <c r="G12" s="149">
        <f t="shared" si="1"/>
        <v>112.74991355824643</v>
      </c>
      <c r="H12" s="149">
        <f t="shared" si="0"/>
        <v>98.17885119937458</v>
      </c>
    </row>
    <row r="13" spans="1:8" ht="12.75">
      <c r="A13" s="37">
        <v>3132</v>
      </c>
      <c r="B13" s="65" t="s">
        <v>104</v>
      </c>
      <c r="C13" s="39">
        <v>348847.62</v>
      </c>
      <c r="D13" s="39"/>
      <c r="E13" s="39"/>
      <c r="F13" s="39">
        <v>393157.43</v>
      </c>
      <c r="G13" s="149">
        <f t="shared" si="1"/>
        <v>112.70176646181504</v>
      </c>
      <c r="H13" s="149">
        <f t="shared" si="0"/>
        <v>0</v>
      </c>
    </row>
    <row r="14" spans="1:8" ht="25.5">
      <c r="A14" s="37">
        <v>3133</v>
      </c>
      <c r="B14" s="65" t="s">
        <v>105</v>
      </c>
      <c r="C14" s="39">
        <v>0</v>
      </c>
      <c r="D14" s="39"/>
      <c r="E14" s="39"/>
      <c r="F14" s="39">
        <v>167.96</v>
      </c>
      <c r="G14" s="149">
        <f t="shared" si="1"/>
        <v>0</v>
      </c>
      <c r="H14" s="149">
        <f t="shared" si="0"/>
        <v>0</v>
      </c>
    </row>
    <row r="15" spans="1:8" ht="12.75">
      <c r="A15" s="33">
        <v>32</v>
      </c>
      <c r="B15" s="64" t="s">
        <v>106</v>
      </c>
      <c r="C15" s="35">
        <f>SUM(C16,C21,C28,C38,C40)</f>
        <v>1399097.24</v>
      </c>
      <c r="D15" s="35">
        <v>1822795.44</v>
      </c>
      <c r="E15" s="35">
        <v>0</v>
      </c>
      <c r="F15" s="35">
        <f>SUM(F16,F21,F28,F38,F40)</f>
        <v>1578029.8799999997</v>
      </c>
      <c r="G15" s="149">
        <f t="shared" si="1"/>
        <v>112.78914966625192</v>
      </c>
      <c r="H15" s="149">
        <f t="shared" si="0"/>
        <v>86.57196772447487</v>
      </c>
    </row>
    <row r="16" spans="1:8" ht="12.75">
      <c r="A16" s="33">
        <v>321</v>
      </c>
      <c r="B16" s="64" t="s">
        <v>107</v>
      </c>
      <c r="C16" s="35">
        <f>SUM(C17:C20)</f>
        <v>52415.21</v>
      </c>
      <c r="D16" s="35">
        <v>55451.65</v>
      </c>
      <c r="E16" s="35">
        <f>SUM(E17:E20)</f>
        <v>0</v>
      </c>
      <c r="F16" s="35">
        <f>SUM(F17:F20)</f>
        <v>50316.84</v>
      </c>
      <c r="G16" s="149">
        <f t="shared" si="1"/>
        <v>95.99663914348525</v>
      </c>
      <c r="H16" s="149">
        <f t="shared" si="0"/>
        <v>90.74002306513871</v>
      </c>
    </row>
    <row r="17" spans="1:8" ht="12.75">
      <c r="A17" s="37" t="s">
        <v>9</v>
      </c>
      <c r="B17" s="65" t="s">
        <v>108</v>
      </c>
      <c r="C17" s="39">
        <v>16724.8</v>
      </c>
      <c r="D17" s="39"/>
      <c r="E17" s="39"/>
      <c r="F17" s="39">
        <v>6289</v>
      </c>
      <c r="G17" s="149">
        <f t="shared" si="1"/>
        <v>37.60284128958194</v>
      </c>
      <c r="H17" s="149">
        <f t="shared" si="0"/>
        <v>0</v>
      </c>
    </row>
    <row r="18" spans="1:8" ht="25.5">
      <c r="A18" s="37" t="s">
        <v>8</v>
      </c>
      <c r="B18" s="65" t="s">
        <v>109</v>
      </c>
      <c r="C18" s="39">
        <v>30581.91</v>
      </c>
      <c r="D18" s="39"/>
      <c r="E18" s="39"/>
      <c r="F18" s="39">
        <v>41377.84</v>
      </c>
      <c r="G18" s="149">
        <f t="shared" si="1"/>
        <v>135.3016865199067</v>
      </c>
      <c r="H18" s="149">
        <f t="shared" si="0"/>
        <v>0</v>
      </c>
    </row>
    <row r="19" spans="1:8" ht="12.75">
      <c r="A19" s="37">
        <v>3213</v>
      </c>
      <c r="B19" s="65" t="s">
        <v>110</v>
      </c>
      <c r="C19" s="39">
        <v>4752.5</v>
      </c>
      <c r="D19" s="39"/>
      <c r="E19" s="39"/>
      <c r="F19" s="39">
        <v>2200</v>
      </c>
      <c r="G19" s="149">
        <f t="shared" si="1"/>
        <v>46.29142556549184</v>
      </c>
      <c r="H19" s="149">
        <f t="shared" si="0"/>
        <v>0</v>
      </c>
    </row>
    <row r="20" spans="1:8" ht="12.75">
      <c r="A20" s="37">
        <v>3214</v>
      </c>
      <c r="B20" s="65" t="s">
        <v>303</v>
      </c>
      <c r="C20" s="39">
        <v>356</v>
      </c>
      <c r="D20" s="39"/>
      <c r="E20" s="39"/>
      <c r="F20" s="39">
        <v>450</v>
      </c>
      <c r="G20" s="149">
        <f t="shared" si="1"/>
        <v>126.40449438202248</v>
      </c>
      <c r="H20" s="149">
        <f aca="true" t="shared" si="2" ref="H20:H82">IF(D20&lt;&gt;0,F20/D20*100,0)</f>
        <v>0</v>
      </c>
    </row>
    <row r="21" spans="1:8" ht="12.75">
      <c r="A21" s="33">
        <v>322</v>
      </c>
      <c r="B21" s="64" t="s">
        <v>111</v>
      </c>
      <c r="C21" s="35">
        <f>SUM(C22:C27)</f>
        <v>658583.1000000001</v>
      </c>
      <c r="D21" s="35">
        <v>758770</v>
      </c>
      <c r="E21" s="35">
        <v>0</v>
      </c>
      <c r="F21" s="35">
        <f>SUM(F22:F27)</f>
        <v>743589.11</v>
      </c>
      <c r="G21" s="149">
        <f t="shared" si="1"/>
        <v>112.907408343761</v>
      </c>
      <c r="H21" s="149">
        <f t="shared" si="2"/>
        <v>97.99927646058752</v>
      </c>
    </row>
    <row r="22" spans="1:8" ht="12.75">
      <c r="A22" s="37" t="s">
        <v>51</v>
      </c>
      <c r="B22" s="65" t="s">
        <v>112</v>
      </c>
      <c r="C22" s="39">
        <v>85884.05</v>
      </c>
      <c r="D22" s="39"/>
      <c r="E22" s="39"/>
      <c r="F22" s="39">
        <v>85430.95</v>
      </c>
      <c r="G22" s="149">
        <f t="shared" si="1"/>
        <v>99.47242823318182</v>
      </c>
      <c r="H22" s="149">
        <f t="shared" si="2"/>
        <v>0</v>
      </c>
    </row>
    <row r="23" spans="1:8" ht="12.75">
      <c r="A23" s="37">
        <v>3222</v>
      </c>
      <c r="B23" s="65" t="s">
        <v>113</v>
      </c>
      <c r="C23" s="39">
        <v>308743.14</v>
      </c>
      <c r="D23" s="39"/>
      <c r="E23" s="39"/>
      <c r="F23" s="39">
        <v>328613.69</v>
      </c>
      <c r="G23" s="149">
        <f t="shared" si="1"/>
        <v>106.43594866593635</v>
      </c>
      <c r="H23" s="149">
        <f t="shared" si="2"/>
        <v>0</v>
      </c>
    </row>
    <row r="24" spans="1:8" ht="12.75">
      <c r="A24" s="37" t="s">
        <v>48</v>
      </c>
      <c r="B24" s="65" t="s">
        <v>114</v>
      </c>
      <c r="C24" s="39">
        <v>209840.85</v>
      </c>
      <c r="D24" s="39"/>
      <c r="E24" s="39"/>
      <c r="F24" s="39">
        <v>231469.37</v>
      </c>
      <c r="G24" s="149">
        <f t="shared" si="1"/>
        <v>110.30710655241818</v>
      </c>
      <c r="H24" s="149">
        <f t="shared" si="2"/>
        <v>0</v>
      </c>
    </row>
    <row r="25" spans="1:8" ht="25.5">
      <c r="A25" s="37" t="s">
        <v>53</v>
      </c>
      <c r="B25" s="65" t="s">
        <v>115</v>
      </c>
      <c r="C25" s="39">
        <v>20045.22</v>
      </c>
      <c r="D25" s="39"/>
      <c r="E25" s="39"/>
      <c r="F25" s="39">
        <v>29623.49</v>
      </c>
      <c r="G25" s="149">
        <f t="shared" si="1"/>
        <v>147.78331193172238</v>
      </c>
      <c r="H25" s="149">
        <f t="shared" si="2"/>
        <v>0</v>
      </c>
    </row>
    <row r="26" spans="1:8" ht="12.75">
      <c r="A26" s="37">
        <v>3225</v>
      </c>
      <c r="B26" s="65" t="s">
        <v>116</v>
      </c>
      <c r="C26" s="39">
        <v>26690.31</v>
      </c>
      <c r="D26" s="39"/>
      <c r="E26" s="39"/>
      <c r="F26" s="39">
        <v>61715.53</v>
      </c>
      <c r="G26" s="149">
        <f t="shared" si="1"/>
        <v>231.22822477520864</v>
      </c>
      <c r="H26" s="149">
        <f t="shared" si="2"/>
        <v>0</v>
      </c>
    </row>
    <row r="27" spans="1:8" ht="12.75">
      <c r="A27" s="37">
        <v>3227</v>
      </c>
      <c r="B27" s="65" t="s">
        <v>117</v>
      </c>
      <c r="C27" s="39">
        <v>7379.53</v>
      </c>
      <c r="D27" s="39"/>
      <c r="E27" s="39"/>
      <c r="F27" s="39">
        <v>6736.08</v>
      </c>
      <c r="G27" s="149">
        <f t="shared" si="1"/>
        <v>91.28061001174872</v>
      </c>
      <c r="H27" s="149">
        <f t="shared" si="2"/>
        <v>0</v>
      </c>
    </row>
    <row r="28" spans="1:8" ht="12.75">
      <c r="A28" s="33">
        <v>323</v>
      </c>
      <c r="B28" s="64" t="s">
        <v>118</v>
      </c>
      <c r="C28" s="35">
        <f>SUM(C29:C37)</f>
        <v>663231.5</v>
      </c>
      <c r="D28" s="35">
        <v>952604.74</v>
      </c>
      <c r="E28" s="35">
        <v>0</v>
      </c>
      <c r="F28" s="35">
        <f>SUM(F29:F37)</f>
        <v>743256.1</v>
      </c>
      <c r="G28" s="149">
        <f t="shared" si="1"/>
        <v>112.06586237233907</v>
      </c>
      <c r="H28" s="149">
        <f t="shared" si="2"/>
        <v>78.0235567587035</v>
      </c>
    </row>
    <row r="29" spans="1:8" ht="12.75">
      <c r="A29" s="37" t="s">
        <v>57</v>
      </c>
      <c r="B29" s="65" t="s">
        <v>119</v>
      </c>
      <c r="C29" s="39">
        <v>34791.49</v>
      </c>
      <c r="D29" s="39"/>
      <c r="E29" s="39"/>
      <c r="F29" s="39">
        <v>25232.31</v>
      </c>
      <c r="G29" s="149">
        <f t="shared" si="1"/>
        <v>72.52437305789434</v>
      </c>
      <c r="H29" s="149">
        <f t="shared" si="2"/>
        <v>0</v>
      </c>
    </row>
    <row r="30" spans="1:8" ht="12.75">
      <c r="A30" s="37" t="s">
        <v>21</v>
      </c>
      <c r="B30" s="65" t="s">
        <v>120</v>
      </c>
      <c r="C30" s="39">
        <v>513997.25</v>
      </c>
      <c r="D30" s="39"/>
      <c r="E30" s="39"/>
      <c r="F30" s="39">
        <v>582937.47</v>
      </c>
      <c r="G30" s="149">
        <f t="shared" si="1"/>
        <v>113.41256592326125</v>
      </c>
      <c r="H30" s="149">
        <f t="shared" si="2"/>
        <v>0</v>
      </c>
    </row>
    <row r="31" spans="1:8" ht="12.75">
      <c r="A31" s="37">
        <v>3233</v>
      </c>
      <c r="B31" s="65" t="s">
        <v>156</v>
      </c>
      <c r="C31" s="39">
        <v>4850</v>
      </c>
      <c r="D31" s="39"/>
      <c r="E31" s="39"/>
      <c r="F31" s="39">
        <v>3112.5</v>
      </c>
      <c r="G31" s="149">
        <f t="shared" si="1"/>
        <v>64.17525773195877</v>
      </c>
      <c r="H31" s="149">
        <f t="shared" si="2"/>
        <v>0</v>
      </c>
    </row>
    <row r="32" spans="1:8" ht="12.75">
      <c r="A32" s="37" t="s">
        <v>46</v>
      </c>
      <c r="B32" s="65" t="s">
        <v>121</v>
      </c>
      <c r="C32" s="39">
        <v>45790.79</v>
      </c>
      <c r="D32" s="39"/>
      <c r="E32" s="39"/>
      <c r="F32" s="39">
        <v>41992.73</v>
      </c>
      <c r="G32" s="149">
        <f t="shared" si="1"/>
        <v>91.70562464635357</v>
      </c>
      <c r="H32" s="149">
        <f t="shared" si="2"/>
        <v>0</v>
      </c>
    </row>
    <row r="33" spans="1:8" ht="12.75">
      <c r="A33" s="37">
        <v>3235</v>
      </c>
      <c r="B33" s="65" t="s">
        <v>122</v>
      </c>
      <c r="C33" s="39">
        <v>0</v>
      </c>
      <c r="D33" s="39"/>
      <c r="E33" s="39"/>
      <c r="F33" s="39">
        <v>0</v>
      </c>
      <c r="G33" s="149">
        <f t="shared" si="1"/>
        <v>0</v>
      </c>
      <c r="H33" s="149">
        <f t="shared" si="2"/>
        <v>0</v>
      </c>
    </row>
    <row r="34" spans="1:8" ht="12.75">
      <c r="A34" s="37">
        <v>3236</v>
      </c>
      <c r="B34" s="65" t="s">
        <v>123</v>
      </c>
      <c r="C34" s="39">
        <v>10885</v>
      </c>
      <c r="D34" s="39"/>
      <c r="E34" s="39"/>
      <c r="F34" s="39">
        <v>11990</v>
      </c>
      <c r="G34" s="149">
        <f t="shared" si="1"/>
        <v>110.1515847496555</v>
      </c>
      <c r="H34" s="149">
        <f t="shared" si="2"/>
        <v>0</v>
      </c>
    </row>
    <row r="35" spans="1:8" ht="12.75">
      <c r="A35" s="37">
        <v>3237</v>
      </c>
      <c r="B35" s="65" t="s">
        <v>124</v>
      </c>
      <c r="C35" s="39">
        <v>35291.09</v>
      </c>
      <c r="D35" s="39"/>
      <c r="E35" s="39"/>
      <c r="F35" s="39">
        <v>56849.97</v>
      </c>
      <c r="G35" s="149">
        <f t="shared" si="1"/>
        <v>161.08873372854168</v>
      </c>
      <c r="H35" s="149">
        <f t="shared" si="2"/>
        <v>0</v>
      </c>
    </row>
    <row r="36" spans="1:8" ht="12.75">
      <c r="A36" s="37" t="s">
        <v>30</v>
      </c>
      <c r="B36" s="65" t="s">
        <v>125</v>
      </c>
      <c r="C36" s="39">
        <v>14936.88</v>
      </c>
      <c r="D36" s="39"/>
      <c r="E36" s="39"/>
      <c r="F36" s="39">
        <v>11473</v>
      </c>
      <c r="G36" s="149">
        <f t="shared" si="1"/>
        <v>76.80988265286994</v>
      </c>
      <c r="H36" s="149">
        <f t="shared" si="2"/>
        <v>0</v>
      </c>
    </row>
    <row r="37" spans="1:8" ht="12.75">
      <c r="A37" s="37" t="s">
        <v>19</v>
      </c>
      <c r="B37" s="65" t="s">
        <v>126</v>
      </c>
      <c r="C37" s="39">
        <v>2689</v>
      </c>
      <c r="D37" s="39"/>
      <c r="E37" s="39"/>
      <c r="F37" s="39">
        <v>9668.12</v>
      </c>
      <c r="G37" s="149">
        <f t="shared" si="1"/>
        <v>359.543324656006</v>
      </c>
      <c r="H37" s="149">
        <f t="shared" si="2"/>
        <v>0</v>
      </c>
    </row>
    <row r="38" spans="1:8" ht="25.5">
      <c r="A38" s="33">
        <v>324</v>
      </c>
      <c r="B38" s="64" t="s">
        <v>127</v>
      </c>
      <c r="C38" s="35">
        <f>SUM(C39)</f>
        <v>181.8</v>
      </c>
      <c r="D38" s="35">
        <v>300</v>
      </c>
      <c r="E38" s="35">
        <f>SUM(E39)</f>
        <v>0</v>
      </c>
      <c r="F38" s="35">
        <f>SUM(F39)</f>
        <v>169.7</v>
      </c>
      <c r="G38" s="149">
        <f t="shared" si="1"/>
        <v>93.34433443344334</v>
      </c>
      <c r="H38" s="149">
        <f t="shared" si="2"/>
        <v>56.56666666666666</v>
      </c>
    </row>
    <row r="39" spans="1:8" ht="25.5">
      <c r="A39" s="37">
        <v>3241</v>
      </c>
      <c r="B39" s="65" t="s">
        <v>127</v>
      </c>
      <c r="C39" s="39">
        <v>181.8</v>
      </c>
      <c r="D39" s="39"/>
      <c r="E39" s="39"/>
      <c r="F39" s="39">
        <v>169.7</v>
      </c>
      <c r="G39" s="149">
        <f t="shared" si="1"/>
        <v>93.34433443344334</v>
      </c>
      <c r="H39" s="149">
        <f t="shared" si="2"/>
        <v>0</v>
      </c>
    </row>
    <row r="40" spans="1:8" ht="12.75">
      <c r="A40" s="33">
        <v>329</v>
      </c>
      <c r="B40" s="64" t="s">
        <v>128</v>
      </c>
      <c r="C40" s="35">
        <f>SUM(C41:C46)</f>
        <v>24685.629999999997</v>
      </c>
      <c r="D40" s="35">
        <v>55669.06</v>
      </c>
      <c r="E40" s="35">
        <v>0</v>
      </c>
      <c r="F40" s="35">
        <f>SUM(F41:F46)</f>
        <v>40698.13</v>
      </c>
      <c r="G40" s="149">
        <f t="shared" si="1"/>
        <v>164.86567286311916</v>
      </c>
      <c r="H40" s="149">
        <f t="shared" si="2"/>
        <v>73.10726999881084</v>
      </c>
    </row>
    <row r="41" spans="1:8" ht="12.75">
      <c r="A41" s="37">
        <v>3292</v>
      </c>
      <c r="B41" s="65" t="s">
        <v>129</v>
      </c>
      <c r="C41" s="39">
        <v>4829.5</v>
      </c>
      <c r="D41" s="39"/>
      <c r="E41" s="39"/>
      <c r="F41" s="39">
        <v>5132.85</v>
      </c>
      <c r="G41" s="149">
        <f t="shared" si="1"/>
        <v>106.28118852883321</v>
      </c>
      <c r="H41" s="149">
        <f t="shared" si="2"/>
        <v>0</v>
      </c>
    </row>
    <row r="42" spans="1:8" ht="12.75">
      <c r="A42" s="37" t="s">
        <v>146</v>
      </c>
      <c r="B42" s="65" t="s">
        <v>130</v>
      </c>
      <c r="C42" s="39">
        <v>504</v>
      </c>
      <c r="D42" s="39"/>
      <c r="E42" s="39"/>
      <c r="F42" s="39">
        <v>497</v>
      </c>
      <c r="G42" s="149">
        <f t="shared" si="1"/>
        <v>98.61111111111111</v>
      </c>
      <c r="H42" s="149">
        <f t="shared" si="2"/>
        <v>0</v>
      </c>
    </row>
    <row r="43" spans="1:8" ht="12.75">
      <c r="A43" s="37">
        <v>3294</v>
      </c>
      <c r="B43" s="65" t="s">
        <v>131</v>
      </c>
      <c r="C43" s="39">
        <v>950</v>
      </c>
      <c r="D43" s="39"/>
      <c r="E43" s="39"/>
      <c r="F43" s="39">
        <v>950</v>
      </c>
      <c r="G43" s="149">
        <f t="shared" si="1"/>
        <v>100</v>
      </c>
      <c r="H43" s="149">
        <f t="shared" si="2"/>
        <v>0</v>
      </c>
    </row>
    <row r="44" spans="1:8" ht="12.75">
      <c r="A44" s="37">
        <v>3295</v>
      </c>
      <c r="B44" s="65" t="s">
        <v>132</v>
      </c>
      <c r="C44" s="39">
        <v>4725</v>
      </c>
      <c r="D44" s="39"/>
      <c r="E44" s="39"/>
      <c r="F44" s="39">
        <v>13285</v>
      </c>
      <c r="G44" s="149">
        <f t="shared" si="1"/>
        <v>281.16402116402116</v>
      </c>
      <c r="H44" s="149">
        <f t="shared" si="2"/>
        <v>0</v>
      </c>
    </row>
    <row r="45" spans="1:8" ht="12.75">
      <c r="A45" s="37">
        <v>3296</v>
      </c>
      <c r="B45" s="65" t="s">
        <v>318</v>
      </c>
      <c r="C45" s="39">
        <v>0</v>
      </c>
      <c r="D45" s="39"/>
      <c r="E45" s="39"/>
      <c r="F45" s="39">
        <v>6250</v>
      </c>
      <c r="G45" s="149">
        <f t="shared" si="1"/>
        <v>0</v>
      </c>
      <c r="H45" s="149">
        <f t="shared" si="2"/>
        <v>0</v>
      </c>
    </row>
    <row r="46" spans="1:8" ht="12.75">
      <c r="A46" s="37" t="s">
        <v>16</v>
      </c>
      <c r="B46" s="65" t="s">
        <v>128</v>
      </c>
      <c r="C46" s="39">
        <v>13677.13</v>
      </c>
      <c r="D46" s="39"/>
      <c r="E46" s="39"/>
      <c r="F46" s="39">
        <v>14583.28</v>
      </c>
      <c r="G46" s="149">
        <f t="shared" si="1"/>
        <v>106.62529346434523</v>
      </c>
      <c r="H46" s="149">
        <f t="shared" si="2"/>
        <v>0</v>
      </c>
    </row>
    <row r="47" spans="1:8" ht="12.75">
      <c r="A47" s="33">
        <v>34</v>
      </c>
      <c r="B47" s="64" t="s">
        <v>133</v>
      </c>
      <c r="C47" s="35">
        <f>SUM(C48)</f>
        <v>12418.43</v>
      </c>
      <c r="D47" s="35">
        <f aca="true" t="shared" si="3" ref="D47:F47">SUM(D48)</f>
        <v>20394</v>
      </c>
      <c r="E47" s="35">
        <f>E48</f>
        <v>0</v>
      </c>
      <c r="F47" s="35">
        <f t="shared" si="3"/>
        <v>16476.85</v>
      </c>
      <c r="G47" s="149">
        <f t="shared" si="1"/>
        <v>132.68062065816693</v>
      </c>
      <c r="H47" s="149">
        <f t="shared" si="2"/>
        <v>80.79263508875158</v>
      </c>
    </row>
    <row r="48" spans="1:8" ht="12.75">
      <c r="A48" s="33">
        <v>343</v>
      </c>
      <c r="B48" s="64" t="s">
        <v>134</v>
      </c>
      <c r="C48" s="35">
        <f>SUM(C49)</f>
        <v>12418.43</v>
      </c>
      <c r="D48" s="35">
        <v>20394</v>
      </c>
      <c r="E48" s="35">
        <v>0</v>
      </c>
      <c r="F48" s="35">
        <f>SUM(F49,F50)</f>
        <v>16476.85</v>
      </c>
      <c r="G48" s="149">
        <f t="shared" si="1"/>
        <v>132.68062065816693</v>
      </c>
      <c r="H48" s="149">
        <f t="shared" si="2"/>
        <v>80.79263508875158</v>
      </c>
    </row>
    <row r="49" spans="1:8" ht="12.75">
      <c r="A49" s="37" t="s">
        <v>35</v>
      </c>
      <c r="B49" s="65" t="s">
        <v>135</v>
      </c>
      <c r="C49" s="39">
        <v>12418.43</v>
      </c>
      <c r="D49" s="39"/>
      <c r="E49" s="39"/>
      <c r="F49" s="39">
        <v>12604.25</v>
      </c>
      <c r="G49" s="149">
        <f t="shared" si="1"/>
        <v>101.4963244145999</v>
      </c>
      <c r="H49" s="149">
        <f t="shared" si="2"/>
        <v>0</v>
      </c>
    </row>
    <row r="50" spans="1:8" ht="12.75">
      <c r="A50" s="37">
        <v>3433</v>
      </c>
      <c r="B50" s="65" t="s">
        <v>319</v>
      </c>
      <c r="C50" s="39">
        <v>0</v>
      </c>
      <c r="D50" s="39"/>
      <c r="E50" s="39"/>
      <c r="F50" s="39">
        <v>3872.6</v>
      </c>
      <c r="G50" s="149">
        <f t="shared" si="1"/>
        <v>0</v>
      </c>
      <c r="H50" s="149">
        <f t="shared" si="2"/>
        <v>0</v>
      </c>
    </row>
    <row r="51" spans="1:8" ht="25.5">
      <c r="A51" s="33">
        <v>36</v>
      </c>
      <c r="B51" s="64" t="s">
        <v>149</v>
      </c>
      <c r="C51" s="35">
        <f>SUM(C52)</f>
        <v>0</v>
      </c>
      <c r="D51" s="35">
        <f>D52+D54</f>
        <v>0</v>
      </c>
      <c r="E51" s="35">
        <f>E52+E54</f>
        <v>0</v>
      </c>
      <c r="F51" s="35">
        <f>F52+F54</f>
        <v>0</v>
      </c>
      <c r="G51" s="149">
        <f t="shared" si="1"/>
        <v>0</v>
      </c>
      <c r="H51" s="149">
        <f t="shared" si="2"/>
        <v>0</v>
      </c>
    </row>
    <row r="52" spans="1:8" ht="25.5">
      <c r="A52" s="33">
        <v>366</v>
      </c>
      <c r="B52" s="64" t="s">
        <v>149</v>
      </c>
      <c r="C52" s="35">
        <f>SUM(C54)</f>
        <v>0</v>
      </c>
      <c r="D52" s="35">
        <v>0</v>
      </c>
      <c r="E52" s="35">
        <v>0</v>
      </c>
      <c r="F52" s="35">
        <f>F53</f>
        <v>0</v>
      </c>
      <c r="G52" s="149">
        <f t="shared" si="1"/>
        <v>0</v>
      </c>
      <c r="H52" s="149">
        <f t="shared" si="2"/>
        <v>0</v>
      </c>
    </row>
    <row r="53" spans="1:8" ht="25.5">
      <c r="A53" s="37">
        <v>3661</v>
      </c>
      <c r="B53" s="65" t="s">
        <v>149</v>
      </c>
      <c r="C53" s="39">
        <v>0</v>
      </c>
      <c r="D53" s="39"/>
      <c r="E53" s="39"/>
      <c r="F53" s="39">
        <v>0</v>
      </c>
      <c r="G53" s="149">
        <f t="shared" si="1"/>
        <v>0</v>
      </c>
      <c r="H53" s="149">
        <f t="shared" si="2"/>
        <v>0</v>
      </c>
    </row>
    <row r="54" spans="1:8" ht="25.5">
      <c r="A54" s="33">
        <v>369</v>
      </c>
      <c r="B54" s="64" t="s">
        <v>150</v>
      </c>
      <c r="C54" s="35">
        <v>0</v>
      </c>
      <c r="D54" s="35">
        <f>D55</f>
        <v>0</v>
      </c>
      <c r="E54" s="35">
        <f>E55</f>
        <v>0</v>
      </c>
      <c r="F54" s="35">
        <f>F55</f>
        <v>0</v>
      </c>
      <c r="G54" s="149">
        <f t="shared" si="1"/>
        <v>0</v>
      </c>
      <c r="H54" s="149">
        <f t="shared" si="2"/>
        <v>0</v>
      </c>
    </row>
    <row r="55" spans="1:8" ht="25.5">
      <c r="A55" s="37">
        <v>3691</v>
      </c>
      <c r="B55" s="65" t="s">
        <v>150</v>
      </c>
      <c r="C55" s="39">
        <v>0</v>
      </c>
      <c r="D55" s="39"/>
      <c r="E55" s="39"/>
      <c r="F55" s="39">
        <v>0</v>
      </c>
      <c r="G55" s="149">
        <f t="shared" si="1"/>
        <v>0</v>
      </c>
      <c r="H55" s="149">
        <f t="shared" si="2"/>
        <v>0</v>
      </c>
    </row>
    <row r="56" spans="1:8" ht="25.5">
      <c r="A56" s="33">
        <v>37</v>
      </c>
      <c r="B56" s="64" t="s">
        <v>151</v>
      </c>
      <c r="C56" s="35">
        <f>SUM(C57)</f>
        <v>0</v>
      </c>
      <c r="D56" s="35">
        <f aca="true" t="shared" si="4" ref="D56:F57">SUM(D57)</f>
        <v>0</v>
      </c>
      <c r="E56" s="35">
        <f t="shared" si="4"/>
        <v>0</v>
      </c>
      <c r="F56" s="35">
        <f t="shared" si="4"/>
        <v>0</v>
      </c>
      <c r="G56" s="149">
        <f t="shared" si="1"/>
        <v>0</v>
      </c>
      <c r="H56" s="149">
        <f t="shared" si="2"/>
        <v>0</v>
      </c>
    </row>
    <row r="57" spans="1:8" ht="25.5">
      <c r="A57" s="33">
        <v>372</v>
      </c>
      <c r="B57" s="64" t="s">
        <v>151</v>
      </c>
      <c r="C57" s="35">
        <f>SUM(C58)</f>
        <v>0</v>
      </c>
      <c r="D57" s="35">
        <v>0</v>
      </c>
      <c r="E57" s="35">
        <v>0</v>
      </c>
      <c r="F57" s="35">
        <f t="shared" si="4"/>
        <v>0</v>
      </c>
      <c r="G57" s="149">
        <f t="shared" si="1"/>
        <v>0</v>
      </c>
      <c r="H57" s="149">
        <f t="shared" si="2"/>
        <v>0</v>
      </c>
    </row>
    <row r="58" spans="1:8" ht="25.5">
      <c r="A58" s="37">
        <v>3722</v>
      </c>
      <c r="B58" s="65" t="s">
        <v>151</v>
      </c>
      <c r="C58" s="39">
        <v>0</v>
      </c>
      <c r="D58" s="39"/>
      <c r="E58" s="39"/>
      <c r="F58" s="39">
        <v>0</v>
      </c>
      <c r="G58" s="149">
        <f t="shared" si="1"/>
        <v>0</v>
      </c>
      <c r="H58" s="149">
        <f t="shared" si="2"/>
        <v>0</v>
      </c>
    </row>
    <row r="59" spans="1:8" ht="12.75">
      <c r="A59" s="89">
        <v>4</v>
      </c>
      <c r="B59" s="93" t="s">
        <v>153</v>
      </c>
      <c r="C59" s="86">
        <v>444508.48</v>
      </c>
      <c r="D59" s="86">
        <v>249000</v>
      </c>
      <c r="E59" s="86">
        <f>SUM(E60,E63)</f>
        <v>0</v>
      </c>
      <c r="F59" s="86">
        <v>218705.29</v>
      </c>
      <c r="G59" s="149">
        <f t="shared" si="1"/>
        <v>49.201601283287104</v>
      </c>
      <c r="H59" s="149">
        <f t="shared" si="2"/>
        <v>87.8334497991968</v>
      </c>
    </row>
    <row r="60" spans="1:8" ht="25.5">
      <c r="A60" s="33">
        <v>41</v>
      </c>
      <c r="B60" s="64" t="s">
        <v>179</v>
      </c>
      <c r="C60" s="35">
        <f>C61</f>
        <v>0</v>
      </c>
      <c r="D60" s="35">
        <f>SUM(D61)</f>
        <v>0</v>
      </c>
      <c r="E60" s="35">
        <f>SUM(E61)</f>
        <v>0</v>
      </c>
      <c r="F60" s="35">
        <f>SUM(F61)</f>
        <v>0</v>
      </c>
      <c r="G60" s="149">
        <f t="shared" si="1"/>
        <v>0</v>
      </c>
      <c r="H60" s="149">
        <f t="shared" si="2"/>
        <v>0</v>
      </c>
    </row>
    <row r="61" spans="1:8" ht="12.75">
      <c r="A61" s="33">
        <v>412</v>
      </c>
      <c r="B61" s="64" t="s">
        <v>154</v>
      </c>
      <c r="C61" s="35">
        <f>C62</f>
        <v>0</v>
      </c>
      <c r="D61" s="35">
        <v>0</v>
      </c>
      <c r="E61" s="35">
        <v>0</v>
      </c>
      <c r="F61" s="35">
        <f>F62</f>
        <v>0</v>
      </c>
      <c r="G61" s="149">
        <f t="shared" si="1"/>
        <v>0</v>
      </c>
      <c r="H61" s="149">
        <f t="shared" si="2"/>
        <v>0</v>
      </c>
    </row>
    <row r="62" spans="1:8" ht="12.75">
      <c r="A62" s="37">
        <v>4121</v>
      </c>
      <c r="B62" s="65" t="s">
        <v>154</v>
      </c>
      <c r="C62" s="39">
        <v>0</v>
      </c>
      <c r="D62" s="39"/>
      <c r="E62" s="39"/>
      <c r="F62" s="39">
        <v>0</v>
      </c>
      <c r="G62" s="149">
        <f t="shared" si="1"/>
        <v>0</v>
      </c>
      <c r="H62" s="149">
        <f t="shared" si="2"/>
        <v>0</v>
      </c>
    </row>
    <row r="63" spans="1:8" ht="25.5">
      <c r="A63" s="33">
        <v>42</v>
      </c>
      <c r="B63" s="64" t="s">
        <v>136</v>
      </c>
      <c r="C63" s="35">
        <f>C64+C72</f>
        <v>54646.46</v>
      </c>
      <c r="D63" s="35">
        <f>D64+D72</f>
        <v>205875</v>
      </c>
      <c r="E63" s="35">
        <f>E64+E72</f>
        <v>0</v>
      </c>
      <c r="F63" s="35">
        <f>SUM(F64,F72,F74)</f>
        <v>175580.29</v>
      </c>
      <c r="G63" s="149">
        <f t="shared" si="1"/>
        <v>321.30222158946805</v>
      </c>
      <c r="H63" s="149">
        <f t="shared" si="2"/>
        <v>85.28490103217973</v>
      </c>
    </row>
    <row r="64" spans="1:8" ht="12.75">
      <c r="A64" s="33">
        <v>422</v>
      </c>
      <c r="B64" s="64" t="s">
        <v>137</v>
      </c>
      <c r="C64" s="35">
        <f>SUM(C65:C71)</f>
        <v>54646.46</v>
      </c>
      <c r="D64" s="35">
        <v>201375</v>
      </c>
      <c r="E64" s="35">
        <v>0</v>
      </c>
      <c r="F64" s="35">
        <f>SUM(F65:F71)</f>
        <v>172256.09</v>
      </c>
      <c r="G64" s="149">
        <f t="shared" si="1"/>
        <v>315.2191194086497</v>
      </c>
      <c r="H64" s="149">
        <f t="shared" si="2"/>
        <v>85.53995779019242</v>
      </c>
    </row>
    <row r="65" spans="1:8" ht="12.75">
      <c r="A65" s="37" t="s">
        <v>25</v>
      </c>
      <c r="B65" s="65" t="s">
        <v>138</v>
      </c>
      <c r="C65" s="39">
        <v>54646.46</v>
      </c>
      <c r="D65" s="39"/>
      <c r="E65" s="39"/>
      <c r="F65" s="39">
        <v>49243.19</v>
      </c>
      <c r="G65" s="149">
        <f t="shared" si="1"/>
        <v>90.11231468607482</v>
      </c>
      <c r="H65" s="149">
        <f t="shared" si="2"/>
        <v>0</v>
      </c>
    </row>
    <row r="66" spans="1:8" ht="12.75">
      <c r="A66" s="37">
        <v>4222</v>
      </c>
      <c r="B66" s="65" t="s">
        <v>139</v>
      </c>
      <c r="C66" s="39">
        <v>0</v>
      </c>
      <c r="D66" s="39"/>
      <c r="E66" s="39"/>
      <c r="F66" s="39">
        <v>22034.65</v>
      </c>
      <c r="G66" s="149">
        <f t="shared" si="1"/>
        <v>0</v>
      </c>
      <c r="H66" s="149">
        <f t="shared" si="2"/>
        <v>0</v>
      </c>
    </row>
    <row r="67" spans="1:8" ht="12.75">
      <c r="A67" s="37">
        <v>4223</v>
      </c>
      <c r="B67" s="65" t="s">
        <v>140</v>
      </c>
      <c r="C67" s="39">
        <v>0</v>
      </c>
      <c r="D67" s="39"/>
      <c r="E67" s="39"/>
      <c r="F67" s="39">
        <v>70688.75</v>
      </c>
      <c r="G67" s="149">
        <f t="shared" si="1"/>
        <v>0</v>
      </c>
      <c r="H67" s="149">
        <f t="shared" si="2"/>
        <v>0</v>
      </c>
    </row>
    <row r="68" spans="1:8" ht="12.75">
      <c r="A68" s="37">
        <v>4224</v>
      </c>
      <c r="B68" s="65" t="s">
        <v>141</v>
      </c>
      <c r="C68" s="39">
        <v>0</v>
      </c>
      <c r="D68" s="39"/>
      <c r="E68" s="39"/>
      <c r="F68" s="39">
        <v>0</v>
      </c>
      <c r="G68" s="149">
        <f t="shared" si="1"/>
        <v>0</v>
      </c>
      <c r="H68" s="149">
        <f t="shared" si="2"/>
        <v>0</v>
      </c>
    </row>
    <row r="69" spans="1:8" ht="12.75">
      <c r="A69" s="37">
        <v>4225</v>
      </c>
      <c r="B69" s="65" t="s">
        <v>152</v>
      </c>
      <c r="C69" s="39">
        <v>0</v>
      </c>
      <c r="D69" s="39"/>
      <c r="E69" s="39"/>
      <c r="F69" s="39">
        <v>30289.5</v>
      </c>
      <c r="G69" s="149">
        <f aca="true" t="shared" si="5" ref="G69:G82">IF(C69&lt;&gt;0,F69/C69*100,0)</f>
        <v>0</v>
      </c>
      <c r="H69" s="149">
        <f t="shared" si="2"/>
        <v>0</v>
      </c>
    </row>
    <row r="70" spans="1:8" ht="12.75">
      <c r="A70" s="37">
        <v>4226</v>
      </c>
      <c r="B70" s="65" t="s">
        <v>142</v>
      </c>
      <c r="C70" s="39">
        <v>0</v>
      </c>
      <c r="D70" s="39"/>
      <c r="E70" s="39"/>
      <c r="F70" s="39">
        <v>0</v>
      </c>
      <c r="G70" s="149">
        <f t="shared" si="5"/>
        <v>0</v>
      </c>
      <c r="H70" s="149">
        <f t="shared" si="2"/>
        <v>0</v>
      </c>
    </row>
    <row r="71" spans="1:8" ht="12.75">
      <c r="A71" s="37">
        <v>4227</v>
      </c>
      <c r="B71" s="65" t="s">
        <v>143</v>
      </c>
      <c r="C71" s="39">
        <v>0</v>
      </c>
      <c r="D71" s="39"/>
      <c r="E71" s="39"/>
      <c r="F71" s="39">
        <v>0</v>
      </c>
      <c r="G71" s="149">
        <f t="shared" si="5"/>
        <v>0</v>
      </c>
      <c r="H71" s="149">
        <f t="shared" si="2"/>
        <v>0</v>
      </c>
    </row>
    <row r="72" spans="1:8" ht="25.5">
      <c r="A72" s="33">
        <v>424</v>
      </c>
      <c r="B72" s="64" t="s">
        <v>155</v>
      </c>
      <c r="C72" s="35">
        <f>C73</f>
        <v>0</v>
      </c>
      <c r="D72" s="35">
        <v>4500</v>
      </c>
      <c r="E72" s="35">
        <v>0</v>
      </c>
      <c r="F72" s="35">
        <f>F73</f>
        <v>3324.2</v>
      </c>
      <c r="G72" s="149">
        <f t="shared" si="5"/>
        <v>0</v>
      </c>
      <c r="H72" s="149">
        <f t="shared" si="2"/>
        <v>73.8711111111111</v>
      </c>
    </row>
    <row r="73" spans="1:8" ht="12.75">
      <c r="A73" s="37">
        <v>4241</v>
      </c>
      <c r="B73" s="65" t="s">
        <v>144</v>
      </c>
      <c r="C73" s="77">
        <v>0</v>
      </c>
      <c r="D73" s="39"/>
      <c r="E73" s="39"/>
      <c r="F73" s="39">
        <v>3324.2</v>
      </c>
      <c r="G73" s="149">
        <f t="shared" si="5"/>
        <v>0</v>
      </c>
      <c r="H73" s="149">
        <f t="shared" si="2"/>
        <v>0</v>
      </c>
    </row>
    <row r="74" spans="1:8" ht="12.75">
      <c r="A74" s="33">
        <v>426</v>
      </c>
      <c r="B74" s="64" t="s">
        <v>304</v>
      </c>
      <c r="C74" s="79">
        <v>6000</v>
      </c>
      <c r="D74" s="35">
        <v>0</v>
      </c>
      <c r="E74" s="35"/>
      <c r="F74" s="35">
        <v>0</v>
      </c>
      <c r="G74" s="149">
        <f t="shared" si="5"/>
        <v>0</v>
      </c>
      <c r="H74" s="149">
        <f t="shared" si="2"/>
        <v>0</v>
      </c>
    </row>
    <row r="75" spans="1:8" ht="12.75">
      <c r="A75" s="37">
        <v>4262</v>
      </c>
      <c r="B75" s="65" t="s">
        <v>305</v>
      </c>
      <c r="C75" s="77">
        <v>6000</v>
      </c>
      <c r="D75" s="39"/>
      <c r="E75" s="39"/>
      <c r="F75" s="39">
        <v>0</v>
      </c>
      <c r="G75" s="149">
        <f t="shared" si="5"/>
        <v>0</v>
      </c>
      <c r="H75" s="149">
        <f t="shared" si="2"/>
        <v>0</v>
      </c>
    </row>
    <row r="76" spans="1:8" ht="25.5">
      <c r="A76" s="33">
        <v>45</v>
      </c>
      <c r="B76" s="64" t="s">
        <v>306</v>
      </c>
      <c r="C76" s="77">
        <v>383862.02</v>
      </c>
      <c r="D76" s="39"/>
      <c r="E76" s="39"/>
      <c r="F76" s="39"/>
      <c r="G76" s="149">
        <f t="shared" si="5"/>
        <v>0</v>
      </c>
      <c r="H76" s="149">
        <f t="shared" si="2"/>
        <v>0</v>
      </c>
    </row>
    <row r="77" spans="1:8" ht="12.75">
      <c r="A77" s="33">
        <v>451</v>
      </c>
      <c r="B77" s="64" t="s">
        <v>307</v>
      </c>
      <c r="C77" s="79">
        <v>383862.02</v>
      </c>
      <c r="D77" s="35">
        <v>43125</v>
      </c>
      <c r="E77" s="35"/>
      <c r="F77" s="35">
        <f>F78</f>
        <v>43125</v>
      </c>
      <c r="G77" s="149">
        <f t="shared" si="5"/>
        <v>11.234505565307034</v>
      </c>
      <c r="H77" s="149">
        <f t="shared" si="2"/>
        <v>100</v>
      </c>
    </row>
    <row r="78" spans="1:8" ht="12.75">
      <c r="A78" s="37">
        <v>4511</v>
      </c>
      <c r="B78" s="65" t="s">
        <v>307</v>
      </c>
      <c r="C78" s="77">
        <v>383862.02</v>
      </c>
      <c r="D78" s="39"/>
      <c r="E78" s="39"/>
      <c r="F78" s="39">
        <v>43125</v>
      </c>
      <c r="G78" s="149">
        <f t="shared" si="5"/>
        <v>11.234505565307034</v>
      </c>
      <c r="H78" s="149">
        <f t="shared" si="2"/>
        <v>0</v>
      </c>
    </row>
    <row r="79" spans="1:8" s="36" customFormat="1" ht="25.5">
      <c r="A79" s="84">
        <v>5</v>
      </c>
      <c r="B79" s="85" t="s">
        <v>236</v>
      </c>
      <c r="C79" s="88">
        <f>C80</f>
        <v>0</v>
      </c>
      <c r="D79" s="86">
        <f aca="true" t="shared" si="6" ref="D79:F80">D80</f>
        <v>0</v>
      </c>
      <c r="E79" s="86">
        <f t="shared" si="6"/>
        <v>0</v>
      </c>
      <c r="F79" s="86">
        <f t="shared" si="6"/>
        <v>0</v>
      </c>
      <c r="G79" s="149">
        <f t="shared" si="5"/>
        <v>0</v>
      </c>
      <c r="H79" s="149">
        <f t="shared" si="2"/>
        <v>0</v>
      </c>
    </row>
    <row r="80" spans="1:8" s="36" customFormat="1" ht="25.5">
      <c r="A80" s="82">
        <v>54</v>
      </c>
      <c r="B80" s="74" t="s">
        <v>237</v>
      </c>
      <c r="C80" s="79">
        <f>C81</f>
        <v>0</v>
      </c>
      <c r="D80" s="35">
        <f t="shared" si="6"/>
        <v>0</v>
      </c>
      <c r="E80" s="35">
        <f t="shared" si="6"/>
        <v>0</v>
      </c>
      <c r="F80" s="35">
        <f t="shared" si="6"/>
        <v>0</v>
      </c>
      <c r="G80" s="149">
        <f t="shared" si="5"/>
        <v>0</v>
      </c>
      <c r="H80" s="149">
        <f t="shared" si="2"/>
        <v>0</v>
      </c>
    </row>
    <row r="81" spans="1:8" ht="25.5">
      <c r="A81" s="83">
        <v>544</v>
      </c>
      <c r="B81" s="73" t="s">
        <v>238</v>
      </c>
      <c r="C81" s="77">
        <v>0</v>
      </c>
      <c r="D81" s="77">
        <v>0</v>
      </c>
      <c r="E81" s="77">
        <v>0</v>
      </c>
      <c r="F81" s="77">
        <v>0</v>
      </c>
      <c r="G81" s="149">
        <f t="shared" si="5"/>
        <v>0</v>
      </c>
      <c r="H81" s="149">
        <f t="shared" si="2"/>
        <v>0</v>
      </c>
    </row>
    <row r="82" spans="1:8" ht="19.5" customHeight="1">
      <c r="A82" s="94" t="s">
        <v>145</v>
      </c>
      <c r="B82" s="95"/>
      <c r="C82" s="86">
        <f>SUM(C59,C4,C79)</f>
        <v>4449845.42</v>
      </c>
      <c r="D82" s="86">
        <f>SUM(D59,D4,D79)</f>
        <v>5038653.74</v>
      </c>
      <c r="E82" s="86">
        <f>SUM(E59,E4,E79)</f>
        <v>0</v>
      </c>
      <c r="F82" s="86">
        <f>SUM(F59,F4,F79)</f>
        <v>4706989.459999999</v>
      </c>
      <c r="G82" s="149">
        <f t="shared" si="5"/>
        <v>105.77871848860761</v>
      </c>
      <c r="H82" s="149">
        <f t="shared" si="2"/>
        <v>93.41760126584921</v>
      </c>
    </row>
    <row r="83" spans="1:8" ht="12.75">
      <c r="A83" s="71"/>
      <c r="B83" s="59"/>
      <c r="C83" s="60"/>
      <c r="D83" s="60"/>
      <c r="E83" s="60"/>
      <c r="F83" s="60"/>
      <c r="G83" s="66"/>
      <c r="H83" s="61"/>
    </row>
    <row r="84" spans="1:8" ht="19.5" customHeight="1">
      <c r="A84" s="177" t="s">
        <v>181</v>
      </c>
      <c r="B84" s="177"/>
      <c r="C84" s="177"/>
      <c r="D84" s="177"/>
      <c r="E84" s="177"/>
      <c r="F84" s="177"/>
      <c r="G84" s="177"/>
      <c r="H84" s="177"/>
    </row>
    <row r="85" spans="1:8" s="29" customFormat="1" ht="39" customHeight="1">
      <c r="A85" s="25" t="s">
        <v>240</v>
      </c>
      <c r="B85" s="26" t="s">
        <v>241</v>
      </c>
      <c r="C85" s="27" t="s">
        <v>242</v>
      </c>
      <c r="D85" s="28" t="s">
        <v>250</v>
      </c>
      <c r="E85" s="28" t="s">
        <v>251</v>
      </c>
      <c r="F85" s="28" t="s">
        <v>254</v>
      </c>
      <c r="G85" s="5" t="s">
        <v>85</v>
      </c>
      <c r="H85" s="6" t="s">
        <v>85</v>
      </c>
    </row>
    <row r="86" spans="1:8" s="68" customFormat="1" ht="13.5" customHeight="1">
      <c r="A86" s="180">
        <v>1</v>
      </c>
      <c r="B86" s="180"/>
      <c r="C86" s="30">
        <v>2</v>
      </c>
      <c r="D86" s="31">
        <v>3</v>
      </c>
      <c r="E86" s="31">
        <v>4</v>
      </c>
      <c r="F86" s="31">
        <v>5</v>
      </c>
      <c r="G86" s="31" t="s">
        <v>86</v>
      </c>
      <c r="H86" s="148" t="s">
        <v>321</v>
      </c>
    </row>
    <row r="87" spans="1:8" ht="19.5" customHeight="1">
      <c r="A87" s="54">
        <v>1</v>
      </c>
      <c r="B87" s="54" t="s">
        <v>170</v>
      </c>
      <c r="C87" s="46">
        <v>3972049.65</v>
      </c>
      <c r="D87" s="46">
        <v>4287515.34</v>
      </c>
      <c r="E87" s="46">
        <v>0</v>
      </c>
      <c r="F87" s="46">
        <v>4216731.5</v>
      </c>
      <c r="G87" s="149">
        <f>IF(C87&lt;&gt;0,F87/C87*100,0)</f>
        <v>106.16009042082342</v>
      </c>
      <c r="H87" s="149">
        <f>IF(D87&lt;&gt;0,F87/D87*100,0)</f>
        <v>98.34907086303276</v>
      </c>
    </row>
    <row r="88" spans="1:8" ht="19.5" customHeight="1">
      <c r="A88" s="54">
        <v>2</v>
      </c>
      <c r="B88" s="54" t="s">
        <v>174</v>
      </c>
      <c r="C88" s="46">
        <v>38840</v>
      </c>
      <c r="D88" s="46">
        <v>72030</v>
      </c>
      <c r="E88" s="46">
        <v>0</v>
      </c>
      <c r="F88" s="46">
        <v>72180</v>
      </c>
      <c r="G88" s="149">
        <f aca="true" t="shared" si="7" ref="G88:G92">IF(C88&lt;&gt;0,F88/C88*100,0)</f>
        <v>185.83934088568486</v>
      </c>
      <c r="H88" s="149">
        <f aca="true" t="shared" si="8" ref="H88:H92">IF(D88&lt;&gt;0,F88/D88*100,0)</f>
        <v>100.20824656393171</v>
      </c>
    </row>
    <row r="89" spans="1:8" ht="19.5" customHeight="1">
      <c r="A89" s="54">
        <v>3</v>
      </c>
      <c r="B89" s="54" t="s">
        <v>171</v>
      </c>
      <c r="C89" s="46">
        <v>2000</v>
      </c>
      <c r="D89" s="46">
        <v>520</v>
      </c>
      <c r="E89" s="46">
        <v>0</v>
      </c>
      <c r="F89" s="46">
        <v>3979.48</v>
      </c>
      <c r="G89" s="149">
        <f t="shared" si="7"/>
        <v>198.97400000000002</v>
      </c>
      <c r="H89" s="149">
        <f t="shared" si="8"/>
        <v>765.2846153846153</v>
      </c>
    </row>
    <row r="90" spans="1:8" ht="19.5" customHeight="1">
      <c r="A90" s="54">
        <v>4</v>
      </c>
      <c r="B90" s="54" t="s">
        <v>172</v>
      </c>
      <c r="C90" s="46">
        <v>436955.77</v>
      </c>
      <c r="D90" s="46">
        <v>678588.4</v>
      </c>
      <c r="E90" s="46">
        <v>0</v>
      </c>
      <c r="F90" s="46">
        <v>414098.48</v>
      </c>
      <c r="G90" s="149">
        <f t="shared" si="7"/>
        <v>94.76896940850557</v>
      </c>
      <c r="H90" s="149">
        <f t="shared" si="8"/>
        <v>61.02351292771877</v>
      </c>
    </row>
    <row r="91" spans="1:8" ht="19.5" customHeight="1">
      <c r="A91" s="54">
        <v>5</v>
      </c>
      <c r="B91" s="54" t="s">
        <v>173</v>
      </c>
      <c r="C91" s="46">
        <v>0</v>
      </c>
      <c r="D91" s="46">
        <v>0</v>
      </c>
      <c r="E91" s="46">
        <v>0</v>
      </c>
      <c r="F91" s="46">
        <v>0</v>
      </c>
      <c r="G91" s="149">
        <f t="shared" si="7"/>
        <v>0</v>
      </c>
      <c r="H91" s="149">
        <f t="shared" si="8"/>
        <v>0</v>
      </c>
    </row>
    <row r="92" spans="1:8" ht="19.5" customHeight="1">
      <c r="A92" s="54"/>
      <c r="B92" s="56" t="s">
        <v>175</v>
      </c>
      <c r="C92" s="46">
        <f>SUM(C87:C91)</f>
        <v>4449845.42</v>
      </c>
      <c r="D92" s="57">
        <f>SUM(D87:D91)</f>
        <v>5038653.74</v>
      </c>
      <c r="E92" s="57">
        <f>SUM(E87:E91)</f>
        <v>0</v>
      </c>
      <c r="F92" s="57">
        <f>SUM(F87:F91)</f>
        <v>4706989.460000001</v>
      </c>
      <c r="G92" s="149">
        <f t="shared" si="7"/>
        <v>105.77871848860765</v>
      </c>
      <c r="H92" s="149">
        <f t="shared" si="8"/>
        <v>93.41760126584924</v>
      </c>
    </row>
  </sheetData>
  <mergeCells count="4">
    <mergeCell ref="A86:B86"/>
    <mergeCell ref="A1:H1"/>
    <mergeCell ref="A3:B3"/>
    <mergeCell ref="A84:H84"/>
  </mergeCells>
  <printOptions/>
  <pageMargins left="0.7" right="0.7" top="0.75" bottom="0.75" header="0.3" footer="0.3"/>
  <pageSetup fitToHeight="4" horizontalDpi="600" verticalDpi="600" orientation="portrait" paperSize="9" scale="56" r:id="rId1"/>
  <rowBreaks count="1" manualBreakCount="1">
    <brk id="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showGridLines="0" tabSelected="1" workbookViewId="0" topLeftCell="A118">
      <selection activeCell="E130" sqref="E130"/>
    </sheetView>
  </sheetViews>
  <sheetFormatPr defaultColWidth="8.8515625" defaultRowHeight="27" customHeight="1"/>
  <cols>
    <col min="1" max="1" width="9.421875" style="97" customWidth="1"/>
    <col min="2" max="2" width="13.140625" style="97" customWidth="1"/>
    <col min="3" max="3" width="47.421875" style="97" customWidth="1"/>
    <col min="4" max="4" width="15.140625" style="113" customWidth="1"/>
    <col min="5" max="5" width="12.57421875" style="114" customWidth="1"/>
    <col min="6" max="6" width="13.140625" style="114" customWidth="1"/>
    <col min="7" max="7" width="16.57421875" style="114" customWidth="1"/>
    <col min="8" max="8" width="12.140625" style="114" customWidth="1"/>
    <col min="9" max="9" width="11.7109375" style="99" customWidth="1"/>
    <col min="10" max="10" width="11.140625" style="99" customWidth="1"/>
    <col min="11" max="13" width="11.140625" style="97" customWidth="1"/>
    <col min="14" max="16384" width="8.8515625" style="97" customWidth="1"/>
  </cols>
  <sheetData>
    <row r="1" spans="1:10" ht="27" customHeight="1">
      <c r="A1" s="187" t="s">
        <v>255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99" customFormat="1" ht="27" customHeight="1">
      <c r="A2" s="98"/>
      <c r="B2" s="184" t="s">
        <v>0</v>
      </c>
      <c r="C2" s="185"/>
      <c r="D2" s="166" t="s">
        <v>79</v>
      </c>
      <c r="E2" s="167" t="s">
        <v>1</v>
      </c>
      <c r="F2" s="167" t="s">
        <v>256</v>
      </c>
      <c r="G2" s="167" t="s">
        <v>257</v>
      </c>
      <c r="H2" s="167" t="s">
        <v>258</v>
      </c>
      <c r="I2" s="166" t="s">
        <v>81</v>
      </c>
      <c r="J2" s="166" t="s">
        <v>82</v>
      </c>
    </row>
    <row r="3" spans="1:11" s="102" customFormat="1" ht="14.25" customHeight="1">
      <c r="A3" s="100"/>
      <c r="B3" s="186" t="s">
        <v>2</v>
      </c>
      <c r="C3" s="185"/>
      <c r="D3" s="168"/>
      <c r="E3" s="169">
        <v>2</v>
      </c>
      <c r="F3" s="169">
        <v>3</v>
      </c>
      <c r="G3" s="169">
        <v>4</v>
      </c>
      <c r="H3" s="169">
        <v>5</v>
      </c>
      <c r="I3" s="168" t="s">
        <v>80</v>
      </c>
      <c r="J3" s="168" t="s">
        <v>320</v>
      </c>
      <c r="K3" s="101"/>
    </row>
    <row r="4" spans="1:10" s="138" customFormat="1" ht="27" customHeight="1">
      <c r="A4" s="136"/>
      <c r="B4" s="103"/>
      <c r="C4" s="103" t="s">
        <v>259</v>
      </c>
      <c r="D4" s="103"/>
      <c r="E4" s="137">
        <f>SUM(E5,E88,E113,E119,E146)</f>
        <v>4449845.42</v>
      </c>
      <c r="F4" s="137">
        <f aca="true" t="shared" si="0" ref="F4:H4">SUM(F5,F88,F113,F119,F146)</f>
        <v>5038653.74</v>
      </c>
      <c r="G4" s="137">
        <f t="shared" si="0"/>
        <v>0</v>
      </c>
      <c r="H4" s="137">
        <f t="shared" si="0"/>
        <v>4706989.459999999</v>
      </c>
      <c r="I4" s="150">
        <f aca="true" t="shared" si="1" ref="I4:I8">IF(E4&lt;&gt;0,H4/E4*100,0)</f>
        <v>105.77871848860761</v>
      </c>
      <c r="J4" s="151">
        <f aca="true" t="shared" si="2" ref="J4:J5">IF(F4&lt;&gt;0,H4/F4*100,0)</f>
        <v>93.41760126584921</v>
      </c>
    </row>
    <row r="5" spans="1:10" ht="27" customHeight="1">
      <c r="A5" s="141">
        <v>2201</v>
      </c>
      <c r="B5" s="142" t="s">
        <v>3</v>
      </c>
      <c r="C5" s="141" t="s">
        <v>260</v>
      </c>
      <c r="D5" s="142"/>
      <c r="E5" s="143">
        <f>SUM(E6,E33,E45,E69)</f>
        <v>3824618.09</v>
      </c>
      <c r="F5" s="143">
        <f>SUM(F6,F33,F45,F69)</f>
        <v>4605415.4</v>
      </c>
      <c r="G5" s="143">
        <f aca="true" t="shared" si="3" ref="G5:H5">SUM(G6,G33,G45,G69)</f>
        <v>0</v>
      </c>
      <c r="H5" s="143">
        <f t="shared" si="3"/>
        <v>4275131.609999999</v>
      </c>
      <c r="I5" s="154">
        <f t="shared" si="1"/>
        <v>111.77930735562671</v>
      </c>
      <c r="J5" s="154">
        <f t="shared" si="2"/>
        <v>92.8283604992505</v>
      </c>
    </row>
    <row r="6" spans="1:10" ht="27" customHeight="1">
      <c r="A6" s="104" t="s">
        <v>261</v>
      </c>
      <c r="B6" s="105" t="s">
        <v>4</v>
      </c>
      <c r="C6" s="104" t="s">
        <v>262</v>
      </c>
      <c r="D6" s="106"/>
      <c r="E6" s="107">
        <f>E7</f>
        <v>144531.26</v>
      </c>
      <c r="F6" s="107">
        <f>F7</f>
        <v>143168</v>
      </c>
      <c r="G6" s="107">
        <f>G7</f>
        <v>0</v>
      </c>
      <c r="H6" s="107">
        <f>H7</f>
        <v>143168</v>
      </c>
      <c r="I6" s="150">
        <f t="shared" si="1"/>
        <v>99.05677152472066</v>
      </c>
      <c r="J6" s="151">
        <f>IF(F6&lt;&gt;0,H6/F6*100,0)</f>
        <v>100</v>
      </c>
    </row>
    <row r="7" spans="1:10" ht="27" customHeight="1">
      <c r="A7" s="105"/>
      <c r="B7" s="104">
        <v>3</v>
      </c>
      <c r="C7" s="104" t="s">
        <v>189</v>
      </c>
      <c r="D7" s="106"/>
      <c r="E7" s="107">
        <f>SUM(E8,E30)</f>
        <v>144531.26</v>
      </c>
      <c r="F7" s="107">
        <f>SUM(F8,F30)</f>
        <v>143168</v>
      </c>
      <c r="G7" s="107">
        <f>SUM(G8,G30)</f>
        <v>0</v>
      </c>
      <c r="H7" s="107">
        <f>SUM(H8,H30)</f>
        <v>143168</v>
      </c>
      <c r="I7" s="150">
        <f t="shared" si="1"/>
        <v>99.05677152472066</v>
      </c>
      <c r="J7" s="151">
        <f aca="true" t="shared" si="4" ref="J7:J34">IF(F7&lt;&gt;0,H7/F7*100,0)</f>
        <v>100</v>
      </c>
    </row>
    <row r="8" spans="1:10" ht="27" customHeight="1">
      <c r="A8" s="105"/>
      <c r="B8" s="104">
        <v>32</v>
      </c>
      <c r="C8" s="104" t="s">
        <v>188</v>
      </c>
      <c r="D8" s="106"/>
      <c r="E8" s="107">
        <f>SUM(E9,E12,E17,E26)</f>
        <v>144531.26</v>
      </c>
      <c r="F8" s="107">
        <f>SUM(F9,F12,F17,F26)</f>
        <v>143168</v>
      </c>
      <c r="G8" s="107">
        <f>SUM(G9,G12,G17,G26)</f>
        <v>0</v>
      </c>
      <c r="H8" s="107">
        <f>SUM(H9,H12,H17,H26)</f>
        <v>143168</v>
      </c>
      <c r="I8" s="150">
        <f t="shared" si="1"/>
        <v>99.05677152472066</v>
      </c>
      <c r="J8" s="151">
        <f t="shared" si="4"/>
        <v>100</v>
      </c>
    </row>
    <row r="9" spans="1:10" ht="27" customHeight="1">
      <c r="A9" s="105"/>
      <c r="B9" s="104" t="s">
        <v>6</v>
      </c>
      <c r="C9" s="104" t="s">
        <v>7</v>
      </c>
      <c r="D9" s="106"/>
      <c r="E9" s="107">
        <f>SUM(E10:E11)</f>
        <v>0</v>
      </c>
      <c r="F9" s="107">
        <v>0</v>
      </c>
      <c r="G9" s="107">
        <v>0</v>
      </c>
      <c r="H9" s="107">
        <f>SUM(H10:H11)</f>
        <v>0</v>
      </c>
      <c r="I9" s="150">
        <f aca="true" t="shared" si="5" ref="I9:I44">IF(E9&lt;&gt;0,H9/E9*100,0)</f>
        <v>0</v>
      </c>
      <c r="J9" s="151">
        <f t="shared" si="4"/>
        <v>0</v>
      </c>
    </row>
    <row r="10" spans="1:10" ht="27" customHeight="1">
      <c r="A10" s="109"/>
      <c r="B10" s="109" t="s">
        <v>9</v>
      </c>
      <c r="C10" s="109" t="s">
        <v>10</v>
      </c>
      <c r="D10" s="110" t="s">
        <v>182</v>
      </c>
      <c r="E10" s="108">
        <v>0</v>
      </c>
      <c r="F10" s="111"/>
      <c r="G10" s="111"/>
      <c r="H10" s="111">
        <v>0</v>
      </c>
      <c r="I10" s="152">
        <f t="shared" si="5"/>
        <v>0</v>
      </c>
      <c r="J10" s="153">
        <f t="shared" si="4"/>
        <v>0</v>
      </c>
    </row>
    <row r="11" spans="1:10" ht="27" customHeight="1">
      <c r="A11" s="109"/>
      <c r="B11" s="109" t="s">
        <v>37</v>
      </c>
      <c r="C11" s="109" t="s">
        <v>38</v>
      </c>
      <c r="D11" s="110" t="s">
        <v>182</v>
      </c>
      <c r="E11" s="108">
        <v>0</v>
      </c>
      <c r="F11" s="111"/>
      <c r="G11" s="111"/>
      <c r="H11" s="111">
        <v>0</v>
      </c>
      <c r="I11" s="152">
        <f t="shared" si="5"/>
        <v>0</v>
      </c>
      <c r="J11" s="153">
        <f t="shared" si="4"/>
        <v>0</v>
      </c>
    </row>
    <row r="12" spans="1:10" ht="27" customHeight="1">
      <c r="A12" s="105"/>
      <c r="B12" s="104" t="s">
        <v>39</v>
      </c>
      <c r="C12" s="104" t="s">
        <v>40</v>
      </c>
      <c r="D12" s="106"/>
      <c r="E12" s="107">
        <f>SUM(E13:E16)</f>
        <v>12000</v>
      </c>
      <c r="F12" s="112">
        <v>12000</v>
      </c>
      <c r="G12" s="112">
        <v>0</v>
      </c>
      <c r="H12" s="112">
        <f>SUM(H13:H16)</f>
        <v>12000</v>
      </c>
      <c r="I12" s="150">
        <f t="shared" si="5"/>
        <v>100</v>
      </c>
      <c r="J12" s="151">
        <f t="shared" si="4"/>
        <v>100</v>
      </c>
    </row>
    <row r="13" spans="1:10" ht="27" customHeight="1">
      <c r="A13" s="109"/>
      <c r="B13" s="109" t="s">
        <v>51</v>
      </c>
      <c r="C13" s="109" t="s">
        <v>52</v>
      </c>
      <c r="D13" s="110" t="s">
        <v>182</v>
      </c>
      <c r="E13" s="108">
        <v>0</v>
      </c>
      <c r="F13" s="111"/>
      <c r="G13" s="111"/>
      <c r="H13" s="111">
        <v>0</v>
      </c>
      <c r="I13" s="152">
        <f t="shared" si="5"/>
        <v>0</v>
      </c>
      <c r="J13" s="153">
        <f t="shared" si="4"/>
        <v>0</v>
      </c>
    </row>
    <row r="14" spans="1:10" ht="27" customHeight="1">
      <c r="A14" s="109"/>
      <c r="B14" s="109" t="s">
        <v>53</v>
      </c>
      <c r="C14" s="109" t="s">
        <v>54</v>
      </c>
      <c r="D14" s="110">
        <v>48007</v>
      </c>
      <c r="E14" s="108">
        <v>12000</v>
      </c>
      <c r="F14" s="111"/>
      <c r="G14" s="111"/>
      <c r="H14" s="111">
        <v>12000</v>
      </c>
      <c r="I14" s="152">
        <f t="shared" si="5"/>
        <v>100</v>
      </c>
      <c r="J14" s="153">
        <f t="shared" si="4"/>
        <v>0</v>
      </c>
    </row>
    <row r="15" spans="1:10" ht="27" customHeight="1">
      <c r="A15" s="109"/>
      <c r="B15" s="109" t="s">
        <v>55</v>
      </c>
      <c r="C15" s="109" t="s">
        <v>56</v>
      </c>
      <c r="D15" s="110" t="s">
        <v>182</v>
      </c>
      <c r="E15" s="108">
        <v>0</v>
      </c>
      <c r="F15" s="111"/>
      <c r="G15" s="111"/>
      <c r="H15" s="111">
        <v>0</v>
      </c>
      <c r="I15" s="152">
        <f t="shared" si="5"/>
        <v>0</v>
      </c>
      <c r="J15" s="153">
        <f t="shared" si="4"/>
        <v>0</v>
      </c>
    </row>
    <row r="16" spans="1:10" ht="27" customHeight="1">
      <c r="A16" s="109"/>
      <c r="B16" s="109" t="s">
        <v>41</v>
      </c>
      <c r="C16" s="109" t="s">
        <v>42</v>
      </c>
      <c r="D16" s="110" t="s">
        <v>182</v>
      </c>
      <c r="E16" s="108">
        <v>0</v>
      </c>
      <c r="F16" s="111"/>
      <c r="G16" s="111"/>
      <c r="H16" s="111">
        <v>0</v>
      </c>
      <c r="I16" s="152">
        <f t="shared" si="5"/>
        <v>0</v>
      </c>
      <c r="J16" s="153">
        <f t="shared" si="4"/>
        <v>0</v>
      </c>
    </row>
    <row r="17" spans="1:10" ht="27" customHeight="1">
      <c r="A17" s="105"/>
      <c r="B17" s="104" t="s">
        <v>13</v>
      </c>
      <c r="C17" s="104" t="s">
        <v>14</v>
      </c>
      <c r="D17" s="106"/>
      <c r="E17" s="107">
        <f>SUM(E18:E25)</f>
        <v>132531.26</v>
      </c>
      <c r="F17" s="112">
        <v>131168</v>
      </c>
      <c r="G17" s="112">
        <v>0</v>
      </c>
      <c r="H17" s="112">
        <f>SUM(H18:H25)</f>
        <v>131168</v>
      </c>
      <c r="I17" s="150">
        <f t="shared" si="5"/>
        <v>98.97136720800813</v>
      </c>
      <c r="J17" s="151">
        <f t="shared" si="4"/>
        <v>100</v>
      </c>
    </row>
    <row r="18" spans="1:10" ht="27" customHeight="1">
      <c r="A18" s="109"/>
      <c r="B18" s="109" t="s">
        <v>57</v>
      </c>
      <c r="C18" s="109" t="s">
        <v>58</v>
      </c>
      <c r="D18" s="110" t="s">
        <v>182</v>
      </c>
      <c r="E18" s="108">
        <v>0</v>
      </c>
      <c r="F18" s="111"/>
      <c r="G18" s="111"/>
      <c r="H18" s="111">
        <v>0</v>
      </c>
      <c r="I18" s="152">
        <f t="shared" si="5"/>
        <v>0</v>
      </c>
      <c r="J18" s="153">
        <f t="shared" si="4"/>
        <v>0</v>
      </c>
    </row>
    <row r="19" spans="1:10" ht="27" customHeight="1">
      <c r="A19" s="109"/>
      <c r="B19" s="109" t="s">
        <v>21</v>
      </c>
      <c r="C19" s="109" t="s">
        <v>22</v>
      </c>
      <c r="D19" s="110">
        <v>48007</v>
      </c>
      <c r="E19" s="108">
        <v>132531.26</v>
      </c>
      <c r="F19" s="111"/>
      <c r="G19" s="111"/>
      <c r="H19" s="111">
        <v>131168</v>
      </c>
      <c r="I19" s="152">
        <f t="shared" si="5"/>
        <v>98.97136720800813</v>
      </c>
      <c r="J19" s="153">
        <f t="shared" si="4"/>
        <v>0</v>
      </c>
    </row>
    <row r="20" spans="1:10" ht="27" customHeight="1">
      <c r="A20" s="109"/>
      <c r="B20" s="109" t="s">
        <v>15</v>
      </c>
      <c r="C20" s="109" t="s">
        <v>50</v>
      </c>
      <c r="D20" s="110" t="s">
        <v>182</v>
      </c>
      <c r="E20" s="108">
        <v>0</v>
      </c>
      <c r="F20" s="111"/>
      <c r="G20" s="111"/>
      <c r="H20" s="111">
        <v>0</v>
      </c>
      <c r="I20" s="152">
        <f t="shared" si="5"/>
        <v>0</v>
      </c>
      <c r="J20" s="153">
        <f t="shared" si="4"/>
        <v>0</v>
      </c>
    </row>
    <row r="21" spans="1:10" ht="27" customHeight="1">
      <c r="A21" s="109"/>
      <c r="B21" s="109" t="s">
        <v>46</v>
      </c>
      <c r="C21" s="109" t="s">
        <v>59</v>
      </c>
      <c r="D21" s="110" t="s">
        <v>182</v>
      </c>
      <c r="E21" s="108">
        <v>0</v>
      </c>
      <c r="F21" s="111"/>
      <c r="G21" s="111"/>
      <c r="H21" s="111">
        <v>0</v>
      </c>
      <c r="I21" s="152">
        <f t="shared" si="5"/>
        <v>0</v>
      </c>
      <c r="J21" s="153">
        <f t="shared" si="4"/>
        <v>0</v>
      </c>
    </row>
    <row r="22" spans="1:10" ht="27" customHeight="1">
      <c r="A22" s="109"/>
      <c r="B22" s="109" t="s">
        <v>47</v>
      </c>
      <c r="C22" s="109" t="s">
        <v>67</v>
      </c>
      <c r="D22" s="110" t="s">
        <v>182</v>
      </c>
      <c r="E22" s="108">
        <v>0</v>
      </c>
      <c r="F22" s="111"/>
      <c r="G22" s="111"/>
      <c r="H22" s="111">
        <v>0</v>
      </c>
      <c r="I22" s="152">
        <f t="shared" si="5"/>
        <v>0</v>
      </c>
      <c r="J22" s="153">
        <f t="shared" si="4"/>
        <v>0</v>
      </c>
    </row>
    <row r="23" spans="1:10" ht="27" customHeight="1">
      <c r="A23" s="109"/>
      <c r="B23" s="109" t="s">
        <v>17</v>
      </c>
      <c r="C23" s="109" t="s">
        <v>18</v>
      </c>
      <c r="D23" s="110" t="s">
        <v>182</v>
      </c>
      <c r="E23" s="108">
        <v>0</v>
      </c>
      <c r="F23" s="111"/>
      <c r="G23" s="111"/>
      <c r="H23" s="111">
        <v>0</v>
      </c>
      <c r="I23" s="152">
        <f t="shared" si="5"/>
        <v>0</v>
      </c>
      <c r="J23" s="153">
        <f t="shared" si="4"/>
        <v>0</v>
      </c>
    </row>
    <row r="24" spans="1:10" ht="27" customHeight="1">
      <c r="A24" s="109"/>
      <c r="B24" s="109" t="s">
        <v>30</v>
      </c>
      <c r="C24" s="109" t="s">
        <v>31</v>
      </c>
      <c r="D24" s="110" t="s">
        <v>182</v>
      </c>
      <c r="E24" s="108">
        <v>0</v>
      </c>
      <c r="F24" s="111"/>
      <c r="G24" s="111"/>
      <c r="H24" s="111">
        <v>0</v>
      </c>
      <c r="I24" s="152">
        <f t="shared" si="5"/>
        <v>0</v>
      </c>
      <c r="J24" s="153">
        <f t="shared" si="4"/>
        <v>0</v>
      </c>
    </row>
    <row r="25" spans="1:10" ht="27" customHeight="1">
      <c r="A25" s="109"/>
      <c r="B25" s="109" t="s">
        <v>19</v>
      </c>
      <c r="C25" s="109" t="s">
        <v>20</v>
      </c>
      <c r="D25" s="110" t="s">
        <v>182</v>
      </c>
      <c r="E25" s="108">
        <v>0</v>
      </c>
      <c r="F25" s="111"/>
      <c r="G25" s="111"/>
      <c r="H25" s="111">
        <v>0</v>
      </c>
      <c r="I25" s="152">
        <f t="shared" si="5"/>
        <v>0</v>
      </c>
      <c r="J25" s="153">
        <f t="shared" si="4"/>
        <v>0</v>
      </c>
    </row>
    <row r="26" spans="1:10" ht="27" customHeight="1">
      <c r="A26" s="105"/>
      <c r="B26" s="104" t="s">
        <v>11</v>
      </c>
      <c r="C26" s="104" t="s">
        <v>12</v>
      </c>
      <c r="D26" s="106"/>
      <c r="E26" s="107">
        <f>SUM(E27:E29)</f>
        <v>0</v>
      </c>
      <c r="F26" s="112">
        <v>0</v>
      </c>
      <c r="G26" s="112">
        <v>0</v>
      </c>
      <c r="H26" s="112">
        <f>SUM(H27:H29)</f>
        <v>0</v>
      </c>
      <c r="I26" s="150">
        <f t="shared" si="5"/>
        <v>0</v>
      </c>
      <c r="J26" s="151">
        <f t="shared" si="4"/>
        <v>0</v>
      </c>
    </row>
    <row r="27" spans="1:10" ht="27" customHeight="1">
      <c r="A27" s="109"/>
      <c r="B27" s="109" t="s">
        <v>43</v>
      </c>
      <c r="C27" s="109" t="s">
        <v>64</v>
      </c>
      <c r="D27" s="110" t="s">
        <v>182</v>
      </c>
      <c r="E27" s="108">
        <v>0</v>
      </c>
      <c r="F27" s="111"/>
      <c r="G27" s="111"/>
      <c r="H27" s="111">
        <v>0</v>
      </c>
      <c r="I27" s="152">
        <f t="shared" si="5"/>
        <v>0</v>
      </c>
      <c r="J27" s="153">
        <f t="shared" si="4"/>
        <v>0</v>
      </c>
    </row>
    <row r="28" spans="1:10" ht="27" customHeight="1">
      <c r="A28" s="109"/>
      <c r="B28" s="109" t="s">
        <v>60</v>
      </c>
      <c r="C28" s="109" t="s">
        <v>61</v>
      </c>
      <c r="D28" s="110" t="s">
        <v>182</v>
      </c>
      <c r="E28" s="108">
        <v>0</v>
      </c>
      <c r="F28" s="111"/>
      <c r="G28" s="111"/>
      <c r="H28" s="111">
        <v>0</v>
      </c>
      <c r="I28" s="152">
        <f t="shared" si="5"/>
        <v>0</v>
      </c>
      <c r="J28" s="153">
        <f t="shared" si="4"/>
        <v>0</v>
      </c>
    </row>
    <row r="29" spans="1:10" ht="27" customHeight="1">
      <c r="A29" s="109"/>
      <c r="B29" s="109" t="s">
        <v>16</v>
      </c>
      <c r="C29" s="109" t="s">
        <v>32</v>
      </c>
      <c r="D29" s="110" t="s">
        <v>182</v>
      </c>
      <c r="E29" s="108">
        <v>0</v>
      </c>
      <c r="F29" s="111"/>
      <c r="G29" s="111"/>
      <c r="H29" s="111">
        <v>0</v>
      </c>
      <c r="I29" s="152">
        <f t="shared" si="5"/>
        <v>0</v>
      </c>
      <c r="J29" s="153">
        <f t="shared" si="4"/>
        <v>0</v>
      </c>
    </row>
    <row r="30" spans="1:10" ht="27" customHeight="1">
      <c r="A30" s="105"/>
      <c r="B30" s="104">
        <v>34</v>
      </c>
      <c r="C30" s="104" t="s">
        <v>191</v>
      </c>
      <c r="D30" s="106"/>
      <c r="E30" s="107">
        <f>E31</f>
        <v>0</v>
      </c>
      <c r="F30" s="112">
        <f>F31</f>
        <v>0</v>
      </c>
      <c r="G30" s="112">
        <f>G31</f>
        <v>0</v>
      </c>
      <c r="H30" s="112">
        <f>H31</f>
        <v>0</v>
      </c>
      <c r="I30" s="150">
        <f t="shared" si="5"/>
        <v>0</v>
      </c>
      <c r="J30" s="151">
        <f t="shared" si="4"/>
        <v>0</v>
      </c>
    </row>
    <row r="31" spans="1:10" ht="27" customHeight="1">
      <c r="A31" s="105"/>
      <c r="B31" s="104" t="s">
        <v>33</v>
      </c>
      <c r="C31" s="104" t="s">
        <v>34</v>
      </c>
      <c r="D31" s="106"/>
      <c r="E31" s="107">
        <f>E32</f>
        <v>0</v>
      </c>
      <c r="F31" s="112">
        <v>0</v>
      </c>
      <c r="G31" s="112">
        <v>0</v>
      </c>
      <c r="H31" s="112">
        <f>H32</f>
        <v>0</v>
      </c>
      <c r="I31" s="150">
        <f t="shared" si="5"/>
        <v>0</v>
      </c>
      <c r="J31" s="151">
        <f t="shared" si="4"/>
        <v>0</v>
      </c>
    </row>
    <row r="32" spans="1:10" ht="27" customHeight="1">
      <c r="A32" s="109"/>
      <c r="B32" s="109" t="s">
        <v>35</v>
      </c>
      <c r="C32" s="109" t="s">
        <v>36</v>
      </c>
      <c r="D32" s="110" t="s">
        <v>182</v>
      </c>
      <c r="E32" s="108">
        <v>0</v>
      </c>
      <c r="F32" s="111"/>
      <c r="G32" s="111"/>
      <c r="H32" s="111">
        <v>0</v>
      </c>
      <c r="I32" s="152">
        <f t="shared" si="5"/>
        <v>0</v>
      </c>
      <c r="J32" s="153">
        <f t="shared" si="4"/>
        <v>0</v>
      </c>
    </row>
    <row r="33" spans="1:10" ht="27" customHeight="1">
      <c r="A33" s="104" t="s">
        <v>267</v>
      </c>
      <c r="B33" s="105" t="s">
        <v>4</v>
      </c>
      <c r="C33" s="104" t="s">
        <v>268</v>
      </c>
      <c r="D33" s="106"/>
      <c r="E33" s="107">
        <f>SUM(E34)</f>
        <v>614661.41</v>
      </c>
      <c r="F33" s="107">
        <f>SUM(F34)</f>
        <v>790175.7</v>
      </c>
      <c r="G33" s="107">
        <f aca="true" t="shared" si="6" ref="G33:H33">SUM(G34)</f>
        <v>0</v>
      </c>
      <c r="H33" s="107">
        <f t="shared" si="6"/>
        <v>742250.69</v>
      </c>
      <c r="I33" s="150">
        <f t="shared" si="5"/>
        <v>120.75765257493552</v>
      </c>
      <c r="J33" s="151">
        <f t="shared" si="4"/>
        <v>93.9348919487147</v>
      </c>
    </row>
    <row r="34" spans="1:10" ht="27" customHeight="1">
      <c r="A34" s="105"/>
      <c r="B34" s="104">
        <v>3</v>
      </c>
      <c r="C34" s="104" t="s">
        <v>189</v>
      </c>
      <c r="D34" s="106"/>
      <c r="E34" s="107">
        <f>SUM(E35,E42)</f>
        <v>614661.41</v>
      </c>
      <c r="F34" s="107">
        <f aca="true" t="shared" si="7" ref="F34:G34">SUM(F35,F42)</f>
        <v>790175.7</v>
      </c>
      <c r="G34" s="107">
        <f t="shared" si="7"/>
        <v>0</v>
      </c>
      <c r="H34" s="107">
        <f aca="true" t="shared" si="8" ref="H34">SUM(H35,H42)</f>
        <v>742250.69</v>
      </c>
      <c r="I34" s="107">
        <f t="shared" si="5"/>
        <v>120.75765257493552</v>
      </c>
      <c r="J34" s="151">
        <f t="shared" si="4"/>
        <v>93.9348919487147</v>
      </c>
    </row>
    <row r="35" spans="1:10" ht="27" customHeight="1">
      <c r="A35" s="105"/>
      <c r="B35" s="104">
        <v>32</v>
      </c>
      <c r="C35" s="104" t="s">
        <v>188</v>
      </c>
      <c r="D35" s="106"/>
      <c r="E35" s="107">
        <f>SUM(E36,E38,E40)</f>
        <v>39411.41</v>
      </c>
      <c r="F35" s="107">
        <f>SUM(F36,F38,F40)</f>
        <v>50900.700000000004</v>
      </c>
      <c r="G35" s="107">
        <f aca="true" t="shared" si="9" ref="G35:H35">SUM(G36,G38,G40)</f>
        <v>0</v>
      </c>
      <c r="H35" s="107">
        <f t="shared" si="9"/>
        <v>50510.689999999995</v>
      </c>
      <c r="I35" s="150">
        <f t="shared" si="5"/>
        <v>128.16260570225725</v>
      </c>
      <c r="J35" s="150">
        <f>IF(F35&lt;&gt;0,H35/F35*100,0)</f>
        <v>99.23378263953147</v>
      </c>
    </row>
    <row r="36" spans="1:10" ht="27" customHeight="1">
      <c r="A36" s="105"/>
      <c r="B36" s="104" t="s">
        <v>6</v>
      </c>
      <c r="C36" s="104" t="s">
        <v>7</v>
      </c>
      <c r="D36" s="106"/>
      <c r="E36" s="107">
        <f>SUM(E37:E37)</f>
        <v>30581.91</v>
      </c>
      <c r="F36" s="112">
        <v>42451.65</v>
      </c>
      <c r="G36" s="112">
        <v>0</v>
      </c>
      <c r="H36" s="112">
        <f>SUM(H37:H37)</f>
        <v>41377.84</v>
      </c>
      <c r="I36" s="150">
        <f t="shared" si="5"/>
        <v>135.3016865199067</v>
      </c>
      <c r="J36" s="150">
        <f>IF(F36&lt;&gt;0,H36/F36*100,0)</f>
        <v>97.4705105690827</v>
      </c>
    </row>
    <row r="37" spans="1:10" ht="27" customHeight="1">
      <c r="A37" s="109"/>
      <c r="B37" s="109">
        <v>3212</v>
      </c>
      <c r="C37" s="109" t="s">
        <v>295</v>
      </c>
      <c r="D37" s="110">
        <v>48007</v>
      </c>
      <c r="E37" s="108">
        <v>30581.91</v>
      </c>
      <c r="F37" s="111"/>
      <c r="G37" s="111"/>
      <c r="H37" s="111">
        <v>41377.84</v>
      </c>
      <c r="I37" s="150">
        <f t="shared" si="5"/>
        <v>135.3016865199067</v>
      </c>
      <c r="J37" s="150">
        <f aca="true" t="shared" si="10" ref="J37:J44">IF(F37&lt;&gt;0,H37/F37*100,0)</f>
        <v>0</v>
      </c>
    </row>
    <row r="38" spans="1:10" s="160" customFormat="1" ht="27" customHeight="1">
      <c r="A38" s="105"/>
      <c r="B38" s="104">
        <v>323</v>
      </c>
      <c r="C38" s="104" t="s">
        <v>14</v>
      </c>
      <c r="D38" s="106"/>
      <c r="E38" s="107">
        <f>SUM(E39:E39)</f>
        <v>4000</v>
      </c>
      <c r="F38" s="112">
        <v>4000</v>
      </c>
      <c r="G38" s="112">
        <v>0</v>
      </c>
      <c r="H38" s="112">
        <f>SUM(H39:H39)</f>
        <v>4000</v>
      </c>
      <c r="I38" s="150">
        <f t="shared" si="5"/>
        <v>100</v>
      </c>
      <c r="J38" s="150">
        <f t="shared" si="10"/>
        <v>100</v>
      </c>
    </row>
    <row r="39" spans="1:10" ht="27" customHeight="1">
      <c r="A39" s="109"/>
      <c r="B39" s="109">
        <v>3236</v>
      </c>
      <c r="C39" s="109" t="s">
        <v>67</v>
      </c>
      <c r="D39" s="110">
        <v>48007</v>
      </c>
      <c r="E39" s="108">
        <v>4000</v>
      </c>
      <c r="F39" s="111"/>
      <c r="G39" s="111"/>
      <c r="H39" s="111">
        <v>4000</v>
      </c>
      <c r="I39" s="150">
        <f t="shared" si="5"/>
        <v>100</v>
      </c>
      <c r="J39" s="150">
        <f t="shared" si="10"/>
        <v>0</v>
      </c>
    </row>
    <row r="40" spans="1:10" s="160" customFormat="1" ht="27" customHeight="1">
      <c r="A40" s="104"/>
      <c r="B40" s="104">
        <v>329</v>
      </c>
      <c r="C40" s="104" t="s">
        <v>12</v>
      </c>
      <c r="D40" s="139"/>
      <c r="E40" s="107">
        <f>SUM(E41:E41)</f>
        <v>4829.5</v>
      </c>
      <c r="F40" s="112">
        <v>4449.05</v>
      </c>
      <c r="G40" s="112"/>
      <c r="H40" s="112">
        <f>SUM(H41:H41)</f>
        <v>5132.85</v>
      </c>
      <c r="I40" s="150">
        <f t="shared" si="5"/>
        <v>106.28118852883321</v>
      </c>
      <c r="J40" s="150">
        <f t="shared" si="10"/>
        <v>115.36957327968894</v>
      </c>
    </row>
    <row r="41" spans="1:10" ht="27" customHeight="1">
      <c r="A41" s="109"/>
      <c r="B41" s="109">
        <v>3292</v>
      </c>
      <c r="C41" s="109" t="s">
        <v>296</v>
      </c>
      <c r="D41" s="110">
        <v>48007</v>
      </c>
      <c r="E41" s="108">
        <v>4829.5</v>
      </c>
      <c r="F41" s="111"/>
      <c r="G41" s="111"/>
      <c r="H41" s="111">
        <v>5132.85</v>
      </c>
      <c r="I41" s="150">
        <f t="shared" si="5"/>
        <v>106.28118852883321</v>
      </c>
      <c r="J41" s="150">
        <f t="shared" si="10"/>
        <v>0</v>
      </c>
    </row>
    <row r="42" spans="1:10" s="160" customFormat="1" ht="27" customHeight="1">
      <c r="A42" s="104"/>
      <c r="B42" s="104">
        <v>37</v>
      </c>
      <c r="C42" s="104" t="s">
        <v>297</v>
      </c>
      <c r="D42" s="139"/>
      <c r="E42" s="107">
        <f>SUM(E43)</f>
        <v>575250</v>
      </c>
      <c r="F42" s="107">
        <f>SUM(F43)</f>
        <v>739275</v>
      </c>
      <c r="G42" s="107">
        <f aca="true" t="shared" si="11" ref="G42:H42">SUM(G43)</f>
        <v>0</v>
      </c>
      <c r="H42" s="107">
        <f t="shared" si="11"/>
        <v>691740</v>
      </c>
      <c r="I42" s="150">
        <f t="shared" si="5"/>
        <v>120.25032594524122</v>
      </c>
      <c r="J42" s="150">
        <f t="shared" si="10"/>
        <v>93.57005173988028</v>
      </c>
    </row>
    <row r="43" spans="1:10" s="160" customFormat="1" ht="27" customHeight="1">
      <c r="A43" s="104"/>
      <c r="B43" s="104">
        <v>372</v>
      </c>
      <c r="C43" s="104" t="s">
        <v>298</v>
      </c>
      <c r="D43" s="139"/>
      <c r="E43" s="107">
        <f>SUM(E44)</f>
        <v>575250</v>
      </c>
      <c r="F43" s="112">
        <v>739275</v>
      </c>
      <c r="G43" s="112"/>
      <c r="H43" s="112">
        <v>691740</v>
      </c>
      <c r="I43" s="150">
        <f t="shared" si="5"/>
        <v>120.25032594524122</v>
      </c>
      <c r="J43" s="150">
        <f t="shared" si="10"/>
        <v>93.57005173988028</v>
      </c>
    </row>
    <row r="44" spans="1:10" ht="27" customHeight="1">
      <c r="A44" s="109"/>
      <c r="B44" s="109">
        <v>3722</v>
      </c>
      <c r="C44" s="109" t="s">
        <v>299</v>
      </c>
      <c r="D44" s="110">
        <v>48007</v>
      </c>
      <c r="E44" s="108">
        <v>575250</v>
      </c>
      <c r="F44" s="111"/>
      <c r="G44" s="111"/>
      <c r="H44" s="111">
        <v>691740</v>
      </c>
      <c r="I44" s="150">
        <f t="shared" si="5"/>
        <v>120.25032594524122</v>
      </c>
      <c r="J44" s="150">
        <f t="shared" si="10"/>
        <v>0</v>
      </c>
    </row>
    <row r="45" spans="1:10" ht="27" customHeight="1">
      <c r="A45" s="104" t="s">
        <v>269</v>
      </c>
      <c r="B45" s="105" t="s">
        <v>4</v>
      </c>
      <c r="C45" s="104" t="s">
        <v>270</v>
      </c>
      <c r="D45" s="106"/>
      <c r="E45" s="107">
        <f>SUM(E46,E62)</f>
        <v>467229.14999999997</v>
      </c>
      <c r="F45" s="107">
        <f>SUM(F46,F62)</f>
        <v>693293.4</v>
      </c>
      <c r="G45" s="107">
        <f aca="true" t="shared" si="12" ref="G45:H45">SUM(G46,G62)</f>
        <v>0</v>
      </c>
      <c r="H45" s="107">
        <f t="shared" si="12"/>
        <v>471757.88</v>
      </c>
      <c r="I45" s="151">
        <f aca="true" t="shared" si="13" ref="I45:I108">IF(E45&lt;&gt;0,H45/E45*100,0)</f>
        <v>100.96927385630798</v>
      </c>
      <c r="J45" s="151">
        <f>IF(F45&lt;&gt;0,H45/F45*100,0)</f>
        <v>68.04592110641757</v>
      </c>
    </row>
    <row r="46" spans="1:10" ht="27" customHeight="1">
      <c r="A46" s="105"/>
      <c r="B46" s="104">
        <v>3</v>
      </c>
      <c r="C46" s="104" t="s">
        <v>189</v>
      </c>
      <c r="D46" s="106"/>
      <c r="E46" s="107">
        <f>E47</f>
        <v>466721.1</v>
      </c>
      <c r="F46" s="107">
        <f aca="true" t="shared" si="14" ref="F46:H46">F47</f>
        <v>692783.4</v>
      </c>
      <c r="G46" s="107">
        <f t="shared" si="14"/>
        <v>0</v>
      </c>
      <c r="H46" s="107">
        <f t="shared" si="14"/>
        <v>471250.13</v>
      </c>
      <c r="I46" s="151">
        <f t="shared" si="13"/>
        <v>100.97039323913147</v>
      </c>
      <c r="J46" s="151">
        <f>IF(F46&lt;&gt;0,H46/F46*100,0)</f>
        <v>68.02272254213943</v>
      </c>
    </row>
    <row r="47" spans="1:10" ht="27" customHeight="1">
      <c r="A47" s="105"/>
      <c r="B47" s="104">
        <v>32</v>
      </c>
      <c r="C47" s="104" t="s">
        <v>188</v>
      </c>
      <c r="D47" s="106"/>
      <c r="E47" s="107">
        <f>SUM(E48,E56,E60)</f>
        <v>466721.1</v>
      </c>
      <c r="F47" s="107">
        <f>SUM(F48,F56,F60)</f>
        <v>692783.4</v>
      </c>
      <c r="G47" s="107">
        <f aca="true" t="shared" si="15" ref="G47:H47">SUM(G48,G56,G60)</f>
        <v>0</v>
      </c>
      <c r="H47" s="107">
        <f t="shared" si="15"/>
        <v>471250.13</v>
      </c>
      <c r="I47" s="151">
        <f t="shared" si="13"/>
        <v>100.97039323913147</v>
      </c>
      <c r="J47" s="151">
        <f>IF(F47&lt;&gt;0,H47/F47*100,0)</f>
        <v>68.02272254213943</v>
      </c>
    </row>
    <row r="48" spans="1:10" s="160" customFormat="1" ht="27" customHeight="1">
      <c r="A48" s="105"/>
      <c r="B48" s="104">
        <v>322</v>
      </c>
      <c r="C48" s="104" t="s">
        <v>265</v>
      </c>
      <c r="D48" s="106"/>
      <c r="E48" s="107">
        <f>SUM(E49:E55)</f>
        <v>355449.13</v>
      </c>
      <c r="F48" s="112">
        <v>532070</v>
      </c>
      <c r="G48" s="112">
        <v>0</v>
      </c>
      <c r="H48" s="112">
        <v>389186.57</v>
      </c>
      <c r="I48" s="150">
        <f t="shared" si="13"/>
        <v>109.49149601238297</v>
      </c>
      <c r="J48" s="150">
        <f>IF(F48&lt;&gt;0,H48/F48*100,0)</f>
        <v>73.14574586050708</v>
      </c>
    </row>
    <row r="49" spans="1:10" ht="27" customHeight="1">
      <c r="A49" s="109"/>
      <c r="B49" s="109">
        <v>3221</v>
      </c>
      <c r="C49" s="109" t="s">
        <v>266</v>
      </c>
      <c r="D49" s="110">
        <v>32400</v>
      </c>
      <c r="E49" s="108">
        <v>400.88</v>
      </c>
      <c r="F49" s="111"/>
      <c r="G49" s="111"/>
      <c r="H49" s="111">
        <v>0</v>
      </c>
      <c r="I49" s="152">
        <f t="shared" si="13"/>
        <v>0</v>
      </c>
      <c r="J49" s="152">
        <f aca="true" t="shared" si="16" ref="J49:J55">IF(F49&lt;&gt;0,H49/F49*100,0)</f>
        <v>0</v>
      </c>
    </row>
    <row r="50" spans="1:10" ht="27" customHeight="1">
      <c r="A50" s="109"/>
      <c r="B50" s="109">
        <v>3221</v>
      </c>
      <c r="C50" s="109" t="s">
        <v>266</v>
      </c>
      <c r="D50" s="110">
        <v>47400</v>
      </c>
      <c r="E50" s="108">
        <v>48257.24</v>
      </c>
      <c r="F50" s="111"/>
      <c r="G50" s="111"/>
      <c r="H50" s="111">
        <v>57112.88</v>
      </c>
      <c r="I50" s="152">
        <f t="shared" si="13"/>
        <v>118.35090444459733</v>
      </c>
      <c r="J50" s="152">
        <f t="shared" si="16"/>
        <v>0</v>
      </c>
    </row>
    <row r="51" spans="1:10" ht="27" customHeight="1">
      <c r="A51" s="109"/>
      <c r="B51" s="109">
        <v>3221</v>
      </c>
      <c r="C51" s="109" t="s">
        <v>266</v>
      </c>
      <c r="D51" s="110">
        <v>62400</v>
      </c>
      <c r="E51" s="108">
        <v>0</v>
      </c>
      <c r="F51" s="111"/>
      <c r="G51" s="111"/>
      <c r="H51" s="111">
        <v>3460</v>
      </c>
      <c r="I51" s="152">
        <f t="shared" si="13"/>
        <v>0</v>
      </c>
      <c r="J51" s="152">
        <f t="shared" si="16"/>
        <v>0</v>
      </c>
    </row>
    <row r="52" spans="1:10" ht="27" customHeight="1">
      <c r="A52" s="109"/>
      <c r="B52" s="109" t="s">
        <v>65</v>
      </c>
      <c r="C52" s="109" t="s">
        <v>66</v>
      </c>
      <c r="D52" s="110">
        <v>32400</v>
      </c>
      <c r="E52" s="108">
        <v>13059.4</v>
      </c>
      <c r="F52" s="111"/>
      <c r="G52" s="111"/>
      <c r="H52" s="111">
        <v>18013.42</v>
      </c>
      <c r="I52" s="152">
        <f t="shared" si="13"/>
        <v>137.93451460250853</v>
      </c>
      <c r="J52" s="152">
        <f t="shared" si="16"/>
        <v>0</v>
      </c>
    </row>
    <row r="53" spans="1:10" ht="27" customHeight="1">
      <c r="A53" s="109"/>
      <c r="B53" s="109" t="s">
        <v>65</v>
      </c>
      <c r="C53" s="109" t="s">
        <v>66</v>
      </c>
      <c r="D53" s="110">
        <v>47400</v>
      </c>
      <c r="E53" s="108">
        <v>293731.61</v>
      </c>
      <c r="F53" s="111"/>
      <c r="G53" s="111"/>
      <c r="H53" s="111">
        <v>306300.79</v>
      </c>
      <c r="I53" s="152">
        <f t="shared" si="13"/>
        <v>104.27913767946187</v>
      </c>
      <c r="J53" s="152">
        <f t="shared" si="16"/>
        <v>0</v>
      </c>
    </row>
    <row r="54" spans="1:10" ht="27" customHeight="1">
      <c r="A54" s="109"/>
      <c r="B54" s="109" t="s">
        <v>65</v>
      </c>
      <c r="C54" s="109" t="s">
        <v>66</v>
      </c>
      <c r="D54" s="110">
        <v>53082</v>
      </c>
      <c r="E54" s="108">
        <v>0</v>
      </c>
      <c r="F54" s="111"/>
      <c r="G54" s="111"/>
      <c r="H54" s="111">
        <v>3780</v>
      </c>
      <c r="I54" s="152">
        <f t="shared" si="13"/>
        <v>0</v>
      </c>
      <c r="J54" s="152">
        <f t="shared" si="16"/>
        <v>0</v>
      </c>
    </row>
    <row r="55" spans="1:10" ht="27" customHeight="1">
      <c r="A55" s="109"/>
      <c r="B55" s="109" t="s">
        <v>65</v>
      </c>
      <c r="C55" s="109" t="s">
        <v>66</v>
      </c>
      <c r="D55" s="110">
        <v>62400</v>
      </c>
      <c r="E55" s="108">
        <v>0</v>
      </c>
      <c r="F55" s="111"/>
      <c r="G55" s="111"/>
      <c r="H55" s="111">
        <v>519.48</v>
      </c>
      <c r="I55" s="152">
        <f t="shared" si="13"/>
        <v>0</v>
      </c>
      <c r="J55" s="152">
        <f t="shared" si="16"/>
        <v>0</v>
      </c>
    </row>
    <row r="56" spans="1:10" s="160" customFormat="1" ht="27" customHeight="1">
      <c r="A56" s="104"/>
      <c r="B56" s="104" t="s">
        <v>13</v>
      </c>
      <c r="C56" s="104" t="s">
        <v>14</v>
      </c>
      <c r="D56" s="139"/>
      <c r="E56" s="107">
        <f>SUM(E57:E59)</f>
        <v>98512.22</v>
      </c>
      <c r="F56" s="112">
        <v>140713.4</v>
      </c>
      <c r="G56" s="112"/>
      <c r="H56" s="112">
        <v>69300.86</v>
      </c>
      <c r="I56" s="150">
        <f t="shared" si="13"/>
        <v>70.34747567357633</v>
      </c>
      <c r="J56" s="150">
        <f>IF(F56&lt;&gt;0,H56/F56*100,0)</f>
        <v>49.24965212979006</v>
      </c>
    </row>
    <row r="57" spans="1:10" ht="27" customHeight="1">
      <c r="A57" s="109"/>
      <c r="B57" s="109" t="s">
        <v>57</v>
      </c>
      <c r="C57" s="109" t="s">
        <v>58</v>
      </c>
      <c r="D57" s="110">
        <v>47400</v>
      </c>
      <c r="E57" s="108">
        <v>14500</v>
      </c>
      <c r="F57" s="111"/>
      <c r="G57" s="111"/>
      <c r="H57" s="111">
        <v>3500</v>
      </c>
      <c r="I57" s="152">
        <f t="shared" si="13"/>
        <v>24.137931034482758</v>
      </c>
      <c r="J57" s="152">
        <f aca="true" t="shared" si="17" ref="J57:J120">IF(F57&lt;&gt;0,H57/F57*100,0)</f>
        <v>0</v>
      </c>
    </row>
    <row r="58" spans="1:10" ht="27" customHeight="1">
      <c r="A58" s="109"/>
      <c r="B58" s="109" t="s">
        <v>21</v>
      </c>
      <c r="C58" s="109" t="s">
        <v>22</v>
      </c>
      <c r="D58" s="110">
        <v>32400</v>
      </c>
      <c r="E58" s="108">
        <v>16179.72</v>
      </c>
      <c r="F58" s="111"/>
      <c r="G58" s="111"/>
      <c r="H58" s="111">
        <v>35747.07</v>
      </c>
      <c r="I58" s="152">
        <f t="shared" si="13"/>
        <v>220.93750695314878</v>
      </c>
      <c r="J58" s="152">
        <f t="shared" si="17"/>
        <v>0</v>
      </c>
    </row>
    <row r="59" spans="1:10" ht="27" customHeight="1">
      <c r="A59" s="109"/>
      <c r="B59" s="109" t="s">
        <v>21</v>
      </c>
      <c r="C59" s="109" t="s">
        <v>22</v>
      </c>
      <c r="D59" s="110">
        <v>47400</v>
      </c>
      <c r="E59" s="108">
        <v>67832.5</v>
      </c>
      <c r="F59" s="111"/>
      <c r="G59" s="111"/>
      <c r="H59" s="111">
        <v>30053.79</v>
      </c>
      <c r="I59" s="152">
        <f t="shared" si="13"/>
        <v>44.30588582169314</v>
      </c>
      <c r="J59" s="152">
        <f t="shared" si="17"/>
        <v>0</v>
      </c>
    </row>
    <row r="60" spans="1:10" s="160" customFormat="1" ht="27" customHeight="1">
      <c r="A60" s="104"/>
      <c r="B60" s="104">
        <v>329</v>
      </c>
      <c r="C60" s="104" t="s">
        <v>12</v>
      </c>
      <c r="D60" s="139"/>
      <c r="E60" s="107">
        <f>SUM(E61)</f>
        <v>12759.75</v>
      </c>
      <c r="F60" s="112">
        <v>20000</v>
      </c>
      <c r="G60" s="112"/>
      <c r="H60" s="112">
        <v>12762.7</v>
      </c>
      <c r="I60" s="150">
        <f t="shared" si="13"/>
        <v>100.02311957522679</v>
      </c>
      <c r="J60" s="150">
        <f t="shared" si="17"/>
        <v>63.8135</v>
      </c>
    </row>
    <row r="61" spans="1:10" ht="27" customHeight="1">
      <c r="A61" s="109"/>
      <c r="B61" s="109" t="s">
        <v>16</v>
      </c>
      <c r="C61" s="109" t="s">
        <v>32</v>
      </c>
      <c r="D61" s="110">
        <v>47400</v>
      </c>
      <c r="E61" s="108">
        <v>12759.75</v>
      </c>
      <c r="F61" s="111"/>
      <c r="G61" s="111"/>
      <c r="H61" s="111">
        <v>12762.7</v>
      </c>
      <c r="I61" s="152">
        <f t="shared" si="13"/>
        <v>100.02311957522679</v>
      </c>
      <c r="J61" s="152">
        <f t="shared" si="17"/>
        <v>0</v>
      </c>
    </row>
    <row r="62" spans="1:10" s="160" customFormat="1" ht="27" customHeight="1">
      <c r="A62" s="104"/>
      <c r="B62" s="104">
        <v>4</v>
      </c>
      <c r="C62" s="104" t="s">
        <v>193</v>
      </c>
      <c r="D62" s="139"/>
      <c r="E62" s="112">
        <f>SUM(E64,E67)</f>
        <v>508.05</v>
      </c>
      <c r="F62" s="112">
        <f>SUM(F64,F67)</f>
        <v>510</v>
      </c>
      <c r="G62" s="112">
        <f>SUM(G64,G67)</f>
        <v>0</v>
      </c>
      <c r="H62" s="112">
        <f>SUM(H64,H67)</f>
        <v>507.75</v>
      </c>
      <c r="I62" s="150">
        <f t="shared" si="13"/>
        <v>99.94095069382935</v>
      </c>
      <c r="J62" s="150">
        <f t="shared" si="17"/>
        <v>99.55882352941177</v>
      </c>
    </row>
    <row r="63" spans="1:10" s="160" customFormat="1" ht="27" customHeight="1">
      <c r="A63" s="104"/>
      <c r="B63" s="104">
        <v>42</v>
      </c>
      <c r="C63" s="104" t="s">
        <v>192</v>
      </c>
      <c r="D63" s="139"/>
      <c r="E63" s="107">
        <f>SUM(E64)</f>
        <v>508.05</v>
      </c>
      <c r="F63" s="112"/>
      <c r="G63" s="112"/>
      <c r="H63" s="112"/>
      <c r="I63" s="150">
        <f t="shared" si="13"/>
        <v>0</v>
      </c>
      <c r="J63" s="150">
        <f t="shared" si="17"/>
        <v>0</v>
      </c>
    </row>
    <row r="64" spans="1:10" s="160" customFormat="1" ht="27" customHeight="1">
      <c r="A64" s="104"/>
      <c r="B64" s="104" t="s">
        <v>23</v>
      </c>
      <c r="C64" s="104" t="s">
        <v>24</v>
      </c>
      <c r="D64" s="139"/>
      <c r="E64" s="107">
        <f>SUM(E65)</f>
        <v>508.05</v>
      </c>
      <c r="F64" s="112">
        <v>510</v>
      </c>
      <c r="G64" s="112"/>
      <c r="H64" s="112">
        <v>507.75</v>
      </c>
      <c r="I64" s="150">
        <f t="shared" si="13"/>
        <v>99.94095069382935</v>
      </c>
      <c r="J64" s="150">
        <f t="shared" si="17"/>
        <v>99.55882352941177</v>
      </c>
    </row>
    <row r="65" spans="1:10" ht="27" customHeight="1">
      <c r="A65" s="109"/>
      <c r="B65" s="109" t="s">
        <v>25</v>
      </c>
      <c r="C65" s="109" t="s">
        <v>26</v>
      </c>
      <c r="D65" s="110">
        <v>72400</v>
      </c>
      <c r="E65" s="108">
        <v>508.05</v>
      </c>
      <c r="F65" s="111"/>
      <c r="G65" s="111"/>
      <c r="H65" s="111">
        <v>507.75</v>
      </c>
      <c r="I65" s="152">
        <f t="shared" si="13"/>
        <v>99.94095069382935</v>
      </c>
      <c r="J65" s="152">
        <f t="shared" si="17"/>
        <v>0</v>
      </c>
    </row>
    <row r="66" spans="1:10" s="160" customFormat="1" ht="27" customHeight="1">
      <c r="A66" s="104"/>
      <c r="B66" s="104">
        <v>45</v>
      </c>
      <c r="C66" s="104" t="s">
        <v>286</v>
      </c>
      <c r="D66" s="139"/>
      <c r="E66" s="107">
        <f>SUM(E67)</f>
        <v>0</v>
      </c>
      <c r="F66" s="112"/>
      <c r="G66" s="112"/>
      <c r="H66" s="112">
        <f>H67</f>
        <v>0</v>
      </c>
      <c r="I66" s="150">
        <f t="shared" si="13"/>
        <v>0</v>
      </c>
      <c r="J66" s="150">
        <f t="shared" si="17"/>
        <v>0</v>
      </c>
    </row>
    <row r="67" spans="1:10" s="160" customFormat="1" ht="27" customHeight="1">
      <c r="A67" s="104"/>
      <c r="B67" s="104">
        <v>451</v>
      </c>
      <c r="C67" s="104" t="s">
        <v>287</v>
      </c>
      <c r="D67" s="139"/>
      <c r="E67" s="107">
        <f>SUM(E68)</f>
        <v>0</v>
      </c>
      <c r="F67" s="112">
        <v>0</v>
      </c>
      <c r="G67" s="112"/>
      <c r="H67" s="112">
        <f>H68</f>
        <v>0</v>
      </c>
      <c r="I67" s="150">
        <f t="shared" si="13"/>
        <v>0</v>
      </c>
      <c r="J67" s="150">
        <f t="shared" si="17"/>
        <v>0</v>
      </c>
    </row>
    <row r="68" spans="1:10" ht="27" customHeight="1">
      <c r="A68" s="109"/>
      <c r="B68" s="109">
        <v>4511</v>
      </c>
      <c r="C68" s="109" t="s">
        <v>287</v>
      </c>
      <c r="D68" s="110">
        <v>47400</v>
      </c>
      <c r="E68" s="108">
        <v>0</v>
      </c>
      <c r="F68" s="111"/>
      <c r="G68" s="111"/>
      <c r="H68" s="111">
        <v>0</v>
      </c>
      <c r="I68" s="152">
        <f t="shared" si="13"/>
        <v>0</v>
      </c>
      <c r="J68" s="152">
        <f t="shared" si="17"/>
        <v>0</v>
      </c>
    </row>
    <row r="69" spans="1:10" ht="27" customHeight="1">
      <c r="A69" s="104" t="s">
        <v>271</v>
      </c>
      <c r="B69" s="105" t="s">
        <v>4</v>
      </c>
      <c r="C69" s="104" t="s">
        <v>272</v>
      </c>
      <c r="D69" s="106"/>
      <c r="E69" s="107">
        <f>SUM(E70)</f>
        <v>2598196.27</v>
      </c>
      <c r="F69" s="112">
        <f>SUM(F70)</f>
        <v>2978778.3</v>
      </c>
      <c r="G69" s="112">
        <f>SUM(G70)</f>
        <v>0</v>
      </c>
      <c r="H69" s="112">
        <f>SUM(H70)</f>
        <v>2917955.04</v>
      </c>
      <c r="I69" s="150">
        <f t="shared" si="13"/>
        <v>112.30695208410873</v>
      </c>
      <c r="J69" s="150">
        <f t="shared" si="17"/>
        <v>97.95811390193087</v>
      </c>
    </row>
    <row r="70" spans="1:10" ht="27" customHeight="1">
      <c r="A70" s="105"/>
      <c r="B70" s="104">
        <v>3</v>
      </c>
      <c r="C70" s="104" t="s">
        <v>189</v>
      </c>
      <c r="D70" s="106"/>
      <c r="E70" s="107">
        <f>SUM(E71,E79)</f>
        <v>2598196.27</v>
      </c>
      <c r="F70" s="112">
        <f>SUM(F71,F79,F85)</f>
        <v>2978778.3</v>
      </c>
      <c r="G70" s="112">
        <f>SUM(G71,G79)</f>
        <v>0</v>
      </c>
      <c r="H70" s="112">
        <f>SUM(H71,H79,H85)</f>
        <v>2917955.04</v>
      </c>
      <c r="I70" s="150">
        <f t="shared" si="13"/>
        <v>112.30695208410873</v>
      </c>
      <c r="J70" s="150">
        <f t="shared" si="17"/>
        <v>97.95811390193087</v>
      </c>
    </row>
    <row r="71" spans="1:10" ht="27" customHeight="1">
      <c r="A71" s="105"/>
      <c r="B71" s="104">
        <v>31</v>
      </c>
      <c r="C71" s="104" t="s">
        <v>288</v>
      </c>
      <c r="D71" s="106"/>
      <c r="E71" s="107">
        <f>SUM(E72,E74,E76)</f>
        <v>2593821.27</v>
      </c>
      <c r="F71" s="112">
        <f>SUM(F72,F74,F76)</f>
        <v>2946464.3</v>
      </c>
      <c r="G71" s="112">
        <f>SUM(G72,G74,G76)</f>
        <v>0</v>
      </c>
      <c r="H71" s="112">
        <f>SUM(H72,H74,H76)</f>
        <v>2893777.44</v>
      </c>
      <c r="I71" s="150">
        <f t="shared" si="13"/>
        <v>111.56425747098604</v>
      </c>
      <c r="J71" s="150">
        <f t="shared" si="17"/>
        <v>98.21186158610509</v>
      </c>
    </row>
    <row r="72" spans="1:10" ht="27" customHeight="1">
      <c r="A72" s="105"/>
      <c r="B72" s="104">
        <v>311</v>
      </c>
      <c r="C72" s="104" t="s">
        <v>289</v>
      </c>
      <c r="D72" s="106"/>
      <c r="E72" s="107">
        <f>E73</f>
        <v>2114227.98</v>
      </c>
      <c r="F72" s="112">
        <v>2426960</v>
      </c>
      <c r="G72" s="112">
        <v>0</v>
      </c>
      <c r="H72" s="112">
        <f>H73</f>
        <v>2383544.8</v>
      </c>
      <c r="I72" s="150">
        <f t="shared" si="13"/>
        <v>112.7383055445137</v>
      </c>
      <c r="J72" s="150">
        <f t="shared" si="17"/>
        <v>98.2111283251475</v>
      </c>
    </row>
    <row r="73" spans="1:10" ht="27" customHeight="1">
      <c r="A73" s="109"/>
      <c r="B73" s="109">
        <v>3111</v>
      </c>
      <c r="C73" s="109" t="s">
        <v>290</v>
      </c>
      <c r="D73" s="110">
        <v>53082</v>
      </c>
      <c r="E73" s="108">
        <v>2114227.98</v>
      </c>
      <c r="F73" s="111"/>
      <c r="G73" s="111"/>
      <c r="H73" s="111">
        <v>2383544.8</v>
      </c>
      <c r="I73" s="152">
        <f t="shared" si="13"/>
        <v>112.7383055445137</v>
      </c>
      <c r="J73" s="152">
        <f t="shared" si="17"/>
        <v>0</v>
      </c>
    </row>
    <row r="74" spans="1:10" ht="27" customHeight="1">
      <c r="A74" s="105"/>
      <c r="B74" s="104">
        <v>312</v>
      </c>
      <c r="C74" s="104" t="s">
        <v>291</v>
      </c>
      <c r="D74" s="106"/>
      <c r="E74" s="107">
        <f>SUM(E75:E75)</f>
        <v>130745.67</v>
      </c>
      <c r="F74" s="112">
        <v>118883</v>
      </c>
      <c r="G74" s="112">
        <v>0</v>
      </c>
      <c r="H74" s="112">
        <f>SUM(H75:H75)</f>
        <v>116907.25</v>
      </c>
      <c r="I74" s="150">
        <f t="shared" si="13"/>
        <v>89.41577185691885</v>
      </c>
      <c r="J74" s="150">
        <f t="shared" si="17"/>
        <v>98.33807188580369</v>
      </c>
    </row>
    <row r="75" spans="1:10" ht="27" customHeight="1">
      <c r="A75" s="109"/>
      <c r="B75" s="109">
        <v>3121</v>
      </c>
      <c r="C75" s="109" t="s">
        <v>291</v>
      </c>
      <c r="D75" s="110">
        <v>53082</v>
      </c>
      <c r="E75" s="108">
        <v>130745.67</v>
      </c>
      <c r="F75" s="111"/>
      <c r="G75" s="111"/>
      <c r="H75" s="111">
        <v>116907.25</v>
      </c>
      <c r="I75" s="152">
        <f t="shared" si="13"/>
        <v>89.41577185691885</v>
      </c>
      <c r="J75" s="152">
        <f t="shared" si="17"/>
        <v>0</v>
      </c>
    </row>
    <row r="76" spans="1:10" ht="27" customHeight="1">
      <c r="A76" s="105"/>
      <c r="B76" s="104">
        <v>313</v>
      </c>
      <c r="C76" s="104" t="s">
        <v>292</v>
      </c>
      <c r="D76" s="106"/>
      <c r="E76" s="107">
        <f>SUM(E77:E77)</f>
        <v>348847.62</v>
      </c>
      <c r="F76" s="112">
        <v>400621.3</v>
      </c>
      <c r="G76" s="112">
        <v>0</v>
      </c>
      <c r="H76" s="112">
        <f>SUM(H77:H78)</f>
        <v>393325.39</v>
      </c>
      <c r="I76" s="150">
        <f t="shared" si="13"/>
        <v>112.74991355824643</v>
      </c>
      <c r="J76" s="150">
        <f t="shared" si="17"/>
        <v>98.17885119937458</v>
      </c>
    </row>
    <row r="77" spans="1:10" ht="27" customHeight="1">
      <c r="A77" s="109"/>
      <c r="B77" s="109">
        <v>3132</v>
      </c>
      <c r="C77" s="109" t="s">
        <v>293</v>
      </c>
      <c r="D77" s="110">
        <v>53082</v>
      </c>
      <c r="E77" s="108">
        <v>348847.62</v>
      </c>
      <c r="F77" s="111"/>
      <c r="G77" s="111"/>
      <c r="H77" s="111">
        <v>393157.43</v>
      </c>
      <c r="I77" s="152">
        <f t="shared" si="13"/>
        <v>112.70176646181504</v>
      </c>
      <c r="J77" s="152">
        <f t="shared" si="17"/>
        <v>0</v>
      </c>
    </row>
    <row r="78" spans="1:10" ht="27" customHeight="1">
      <c r="A78" s="109"/>
      <c r="B78" s="109">
        <v>3133</v>
      </c>
      <c r="C78" s="109" t="s">
        <v>315</v>
      </c>
      <c r="D78" s="110">
        <v>53082</v>
      </c>
      <c r="E78" s="108">
        <v>0</v>
      </c>
      <c r="F78" s="111"/>
      <c r="G78" s="111"/>
      <c r="H78" s="111">
        <v>167.96</v>
      </c>
      <c r="I78" s="152">
        <f t="shared" si="13"/>
        <v>0</v>
      </c>
      <c r="J78" s="152">
        <f t="shared" si="17"/>
        <v>0</v>
      </c>
    </row>
    <row r="79" spans="1:10" ht="27" customHeight="1">
      <c r="A79" s="105"/>
      <c r="B79" s="104">
        <v>32</v>
      </c>
      <c r="C79" s="104" t="s">
        <v>188</v>
      </c>
      <c r="D79" s="106"/>
      <c r="E79" s="112">
        <f aca="true" t="shared" si="18" ref="E79:G79">SUM(E80,E82)</f>
        <v>4375</v>
      </c>
      <c r="F79" s="112">
        <f t="shared" si="18"/>
        <v>24920</v>
      </c>
      <c r="G79" s="112">
        <f t="shared" si="18"/>
        <v>0</v>
      </c>
      <c r="H79" s="112">
        <f>SUM(H80,H82)</f>
        <v>20305</v>
      </c>
      <c r="I79" s="150">
        <f t="shared" si="13"/>
        <v>464.11428571428576</v>
      </c>
      <c r="J79" s="150">
        <f t="shared" si="17"/>
        <v>81.48073836276083</v>
      </c>
    </row>
    <row r="80" spans="1:10" ht="27" customHeight="1">
      <c r="A80" s="105"/>
      <c r="B80" s="104" t="s">
        <v>13</v>
      </c>
      <c r="C80" s="104" t="s">
        <v>14</v>
      </c>
      <c r="D80" s="106"/>
      <c r="E80" s="107">
        <v>0</v>
      </c>
      <c r="F80" s="112">
        <v>0</v>
      </c>
      <c r="G80" s="112"/>
      <c r="H80" s="112">
        <v>955</v>
      </c>
      <c r="I80" s="150">
        <f t="shared" si="13"/>
        <v>0</v>
      </c>
      <c r="J80" s="150">
        <f t="shared" si="17"/>
        <v>0</v>
      </c>
    </row>
    <row r="81" spans="1:10" ht="27" customHeight="1">
      <c r="A81" s="105"/>
      <c r="B81" s="109">
        <v>3236</v>
      </c>
      <c r="C81" s="109" t="s">
        <v>67</v>
      </c>
      <c r="D81" s="110">
        <v>53082</v>
      </c>
      <c r="E81" s="108">
        <v>0</v>
      </c>
      <c r="F81" s="112"/>
      <c r="G81" s="112"/>
      <c r="H81" s="111">
        <v>955</v>
      </c>
      <c r="I81" s="150">
        <f t="shared" si="13"/>
        <v>0</v>
      </c>
      <c r="J81" s="150">
        <f t="shared" si="17"/>
        <v>0</v>
      </c>
    </row>
    <row r="82" spans="1:10" ht="27" customHeight="1">
      <c r="A82" s="105"/>
      <c r="B82" s="104">
        <v>329</v>
      </c>
      <c r="C82" s="104" t="s">
        <v>294</v>
      </c>
      <c r="D82" s="106"/>
      <c r="E82" s="107">
        <f>SUM(E83:E84)</f>
        <v>4375</v>
      </c>
      <c r="F82" s="112">
        <v>24920</v>
      </c>
      <c r="G82" s="112">
        <v>0</v>
      </c>
      <c r="H82" s="112">
        <f>SUM(H83:H84)</f>
        <v>19350</v>
      </c>
      <c r="I82" s="150">
        <f t="shared" si="13"/>
        <v>442.2857142857143</v>
      </c>
      <c r="J82" s="150">
        <f t="shared" si="17"/>
        <v>77.64847512038523</v>
      </c>
    </row>
    <row r="83" spans="1:10" ht="27" customHeight="1">
      <c r="A83" s="109"/>
      <c r="B83" s="109">
        <v>3295</v>
      </c>
      <c r="C83" s="109" t="s">
        <v>61</v>
      </c>
      <c r="D83" s="110">
        <v>53082</v>
      </c>
      <c r="E83" s="108">
        <v>4375</v>
      </c>
      <c r="F83" s="111"/>
      <c r="G83" s="111"/>
      <c r="H83" s="111">
        <v>13100</v>
      </c>
      <c r="I83" s="152">
        <f t="shared" si="13"/>
        <v>299.42857142857144</v>
      </c>
      <c r="J83" s="152">
        <f t="shared" si="17"/>
        <v>0</v>
      </c>
    </row>
    <row r="84" spans="1:10" ht="27" customHeight="1">
      <c r="A84" s="109"/>
      <c r="B84" s="109">
        <v>3296</v>
      </c>
      <c r="C84" s="109" t="s">
        <v>316</v>
      </c>
      <c r="D84" s="110">
        <v>53082</v>
      </c>
      <c r="E84" s="108">
        <v>0</v>
      </c>
      <c r="F84" s="111"/>
      <c r="G84" s="111"/>
      <c r="H84" s="111">
        <v>6250</v>
      </c>
      <c r="I84" s="152">
        <f t="shared" si="13"/>
        <v>0</v>
      </c>
      <c r="J84" s="152">
        <f t="shared" si="17"/>
        <v>0</v>
      </c>
    </row>
    <row r="85" spans="1:10" ht="27" customHeight="1">
      <c r="A85" s="109"/>
      <c r="B85" s="104">
        <v>34</v>
      </c>
      <c r="C85" s="104" t="s">
        <v>191</v>
      </c>
      <c r="D85" s="139"/>
      <c r="E85" s="112">
        <f>SUM(E86)</f>
        <v>0</v>
      </c>
      <c r="F85" s="112">
        <f>SUM(F86)</f>
        <v>7394</v>
      </c>
      <c r="G85" s="112">
        <f>SUM(G86)</f>
        <v>0</v>
      </c>
      <c r="H85" s="112">
        <f>SUM(H86)</f>
        <v>3872.6</v>
      </c>
      <c r="I85" s="150">
        <f t="shared" si="13"/>
        <v>0</v>
      </c>
      <c r="J85" s="150">
        <f t="shared" si="17"/>
        <v>52.37489856640519</v>
      </c>
    </row>
    <row r="86" spans="1:10" ht="27" customHeight="1">
      <c r="A86" s="105"/>
      <c r="B86" s="104" t="s">
        <v>33</v>
      </c>
      <c r="C86" s="104" t="s">
        <v>34</v>
      </c>
      <c r="D86" s="106"/>
      <c r="E86" s="107">
        <f>E87</f>
        <v>0</v>
      </c>
      <c r="F86" s="140">
        <v>7394</v>
      </c>
      <c r="G86" s="112">
        <v>0</v>
      </c>
      <c r="H86" s="112">
        <f>SUM(H87)</f>
        <v>3872.6</v>
      </c>
      <c r="I86" s="150">
        <f t="shared" si="13"/>
        <v>0</v>
      </c>
      <c r="J86" s="150">
        <f t="shared" si="17"/>
        <v>52.37489856640519</v>
      </c>
    </row>
    <row r="87" spans="1:10" ht="27" customHeight="1">
      <c r="A87" s="109"/>
      <c r="B87" s="109">
        <v>3433</v>
      </c>
      <c r="C87" s="109" t="s">
        <v>308</v>
      </c>
      <c r="D87" s="110">
        <v>53082</v>
      </c>
      <c r="E87" s="108">
        <v>0</v>
      </c>
      <c r="F87" s="111"/>
      <c r="G87" s="111"/>
      <c r="H87" s="111">
        <v>3872.6</v>
      </c>
      <c r="I87" s="152">
        <f t="shared" si="13"/>
        <v>0</v>
      </c>
      <c r="J87" s="152">
        <f t="shared" si="17"/>
        <v>0</v>
      </c>
    </row>
    <row r="88" spans="1:10" s="161" customFormat="1" ht="27" customHeight="1">
      <c r="A88" s="144">
        <v>2302</v>
      </c>
      <c r="B88" s="144" t="s">
        <v>273</v>
      </c>
      <c r="C88" s="144" t="s">
        <v>274</v>
      </c>
      <c r="D88" s="147"/>
      <c r="E88" s="146">
        <f>SUM(E89,E101,E106)</f>
        <v>14752.33</v>
      </c>
      <c r="F88" s="146">
        <f>SUM(F89,F101,F106)</f>
        <v>1300</v>
      </c>
      <c r="G88" s="146">
        <f>SUM(G89,G101,G106)</f>
        <v>0</v>
      </c>
      <c r="H88" s="146">
        <f>SUM(H89,H101,H106)</f>
        <v>0</v>
      </c>
      <c r="I88" s="154">
        <f t="shared" si="13"/>
        <v>0</v>
      </c>
      <c r="J88" s="154">
        <f t="shared" si="17"/>
        <v>0</v>
      </c>
    </row>
    <row r="89" spans="1:10" ht="27" customHeight="1">
      <c r="A89" s="104" t="s">
        <v>263</v>
      </c>
      <c r="B89" s="105" t="s">
        <v>4</v>
      </c>
      <c r="C89" s="104" t="s">
        <v>264</v>
      </c>
      <c r="D89" s="106"/>
      <c r="E89" s="107">
        <f>SUM(E90)</f>
        <v>12800</v>
      </c>
      <c r="F89" s="107">
        <f aca="true" t="shared" si="19" ref="F89:H91">SUM(F90)</f>
        <v>0</v>
      </c>
      <c r="G89" s="107">
        <f t="shared" si="19"/>
        <v>0</v>
      </c>
      <c r="H89" s="107">
        <f t="shared" si="19"/>
        <v>0</v>
      </c>
      <c r="I89" s="150">
        <f t="shared" si="13"/>
        <v>0</v>
      </c>
      <c r="J89" s="150">
        <f t="shared" si="17"/>
        <v>0</v>
      </c>
    </row>
    <row r="90" spans="1:10" ht="27" customHeight="1">
      <c r="A90" s="105"/>
      <c r="B90" s="104">
        <v>3</v>
      </c>
      <c r="C90" s="104" t="s">
        <v>189</v>
      </c>
      <c r="D90" s="106"/>
      <c r="E90" s="107">
        <f>SUM(E91)</f>
        <v>12800</v>
      </c>
      <c r="F90" s="107">
        <f t="shared" si="19"/>
        <v>0</v>
      </c>
      <c r="G90" s="107">
        <f t="shared" si="19"/>
        <v>0</v>
      </c>
      <c r="H90" s="107">
        <f t="shared" si="19"/>
        <v>0</v>
      </c>
      <c r="I90" s="150">
        <f t="shared" si="13"/>
        <v>0</v>
      </c>
      <c r="J90" s="150">
        <f t="shared" si="17"/>
        <v>0</v>
      </c>
    </row>
    <row r="91" spans="1:10" ht="27" customHeight="1">
      <c r="A91" s="105"/>
      <c r="B91" s="104">
        <v>32</v>
      </c>
      <c r="C91" s="104" t="s">
        <v>188</v>
      </c>
      <c r="D91" s="106"/>
      <c r="E91" s="107">
        <f>SUM(E92)</f>
        <v>12800</v>
      </c>
      <c r="F91" s="107">
        <f t="shared" si="19"/>
        <v>0</v>
      </c>
      <c r="G91" s="107">
        <f t="shared" si="19"/>
        <v>0</v>
      </c>
      <c r="H91" s="107">
        <f t="shared" si="19"/>
        <v>0</v>
      </c>
      <c r="I91" s="150">
        <f t="shared" si="13"/>
        <v>0</v>
      </c>
      <c r="J91" s="150">
        <f t="shared" si="17"/>
        <v>0</v>
      </c>
    </row>
    <row r="92" spans="1:10" ht="27" customHeight="1">
      <c r="A92" s="105"/>
      <c r="B92" s="104" t="s">
        <v>39</v>
      </c>
      <c r="C92" s="104" t="s">
        <v>40</v>
      </c>
      <c r="D92" s="106"/>
      <c r="E92" s="107">
        <f>SUM(E93:E100)</f>
        <v>12800</v>
      </c>
      <c r="F92" s="107">
        <f aca="true" t="shared" si="20" ref="F92:G92">SUM(F93:F100)</f>
        <v>0</v>
      </c>
      <c r="G92" s="107">
        <f t="shared" si="20"/>
        <v>0</v>
      </c>
      <c r="H92" s="107">
        <f aca="true" t="shared" si="21" ref="H92">SUM(H93:H100)</f>
        <v>0</v>
      </c>
      <c r="I92" s="150">
        <f t="shared" si="13"/>
        <v>0</v>
      </c>
      <c r="J92" s="150">
        <f t="shared" si="17"/>
        <v>0</v>
      </c>
    </row>
    <row r="93" spans="1:10" ht="27" customHeight="1">
      <c r="A93" s="109"/>
      <c r="B93" s="109" t="s">
        <v>51</v>
      </c>
      <c r="C93" s="109" t="s">
        <v>52</v>
      </c>
      <c r="D93" s="110">
        <v>11001</v>
      </c>
      <c r="E93" s="108">
        <v>12800</v>
      </c>
      <c r="F93" s="111"/>
      <c r="G93" s="111"/>
      <c r="H93" s="111">
        <v>0</v>
      </c>
      <c r="I93" s="152">
        <f t="shared" si="13"/>
        <v>0</v>
      </c>
      <c r="J93" s="152">
        <f t="shared" si="17"/>
        <v>0</v>
      </c>
    </row>
    <row r="94" spans="1:10" ht="27" customHeight="1">
      <c r="A94" s="109"/>
      <c r="B94" s="109" t="s">
        <v>65</v>
      </c>
      <c r="C94" s="109" t="s">
        <v>66</v>
      </c>
      <c r="D94" s="110" t="s">
        <v>184</v>
      </c>
      <c r="E94" s="108">
        <v>0</v>
      </c>
      <c r="F94" s="111"/>
      <c r="G94" s="111"/>
      <c r="H94" s="111">
        <v>0</v>
      </c>
      <c r="I94" s="152">
        <f t="shared" si="13"/>
        <v>0</v>
      </c>
      <c r="J94" s="152">
        <f t="shared" si="17"/>
        <v>0</v>
      </c>
    </row>
    <row r="95" spans="1:10" ht="27" customHeight="1">
      <c r="A95" s="109"/>
      <c r="B95" s="109" t="s">
        <v>65</v>
      </c>
      <c r="C95" s="109" t="s">
        <v>77</v>
      </c>
      <c r="D95" s="110" t="s">
        <v>185</v>
      </c>
      <c r="E95" s="108">
        <v>0</v>
      </c>
      <c r="F95" s="111"/>
      <c r="G95" s="111"/>
      <c r="H95" s="111">
        <v>0</v>
      </c>
      <c r="I95" s="152">
        <f t="shared" si="13"/>
        <v>0</v>
      </c>
      <c r="J95" s="152">
        <f t="shared" si="17"/>
        <v>0</v>
      </c>
    </row>
    <row r="96" spans="1:10" ht="27" customHeight="1">
      <c r="A96" s="109"/>
      <c r="B96" s="109" t="s">
        <v>65</v>
      </c>
      <c r="C96" s="109" t="s">
        <v>78</v>
      </c>
      <c r="D96" s="110" t="s">
        <v>185</v>
      </c>
      <c r="E96" s="108">
        <v>0</v>
      </c>
      <c r="F96" s="111"/>
      <c r="G96" s="111"/>
      <c r="H96" s="111">
        <v>0</v>
      </c>
      <c r="I96" s="152">
        <f t="shared" si="13"/>
        <v>0</v>
      </c>
      <c r="J96" s="152">
        <f t="shared" si="17"/>
        <v>0</v>
      </c>
    </row>
    <row r="97" spans="1:10" ht="27" customHeight="1">
      <c r="A97" s="109"/>
      <c r="B97" s="109" t="s">
        <v>48</v>
      </c>
      <c r="C97" s="109" t="s">
        <v>49</v>
      </c>
      <c r="D97" s="110" t="s">
        <v>184</v>
      </c>
      <c r="E97" s="108">
        <v>0</v>
      </c>
      <c r="F97" s="111"/>
      <c r="G97" s="111"/>
      <c r="H97" s="111">
        <v>0</v>
      </c>
      <c r="I97" s="152">
        <f t="shared" si="13"/>
        <v>0</v>
      </c>
      <c r="J97" s="152">
        <f t="shared" si="17"/>
        <v>0</v>
      </c>
    </row>
    <row r="98" spans="1:10" ht="27" customHeight="1">
      <c r="A98" s="109"/>
      <c r="B98" s="109" t="s">
        <v>53</v>
      </c>
      <c r="C98" s="109" t="s">
        <v>54</v>
      </c>
      <c r="D98" s="110" t="s">
        <v>184</v>
      </c>
      <c r="E98" s="108">
        <v>0</v>
      </c>
      <c r="F98" s="111"/>
      <c r="G98" s="111"/>
      <c r="H98" s="111">
        <v>0</v>
      </c>
      <c r="I98" s="152">
        <f t="shared" si="13"/>
        <v>0</v>
      </c>
      <c r="J98" s="152">
        <f t="shared" si="17"/>
        <v>0</v>
      </c>
    </row>
    <row r="99" spans="1:10" ht="27" customHeight="1">
      <c r="A99" s="109"/>
      <c r="B99" s="109" t="s">
        <v>55</v>
      </c>
      <c r="C99" s="109" t="s">
        <v>56</v>
      </c>
      <c r="D99" s="110" t="s">
        <v>184</v>
      </c>
      <c r="E99" s="108">
        <v>0</v>
      </c>
      <c r="F99" s="111"/>
      <c r="G99" s="111"/>
      <c r="H99" s="111">
        <v>0</v>
      </c>
      <c r="I99" s="152">
        <f t="shared" si="13"/>
        <v>0</v>
      </c>
      <c r="J99" s="152">
        <f t="shared" si="17"/>
        <v>0</v>
      </c>
    </row>
    <row r="100" spans="1:10" ht="27" customHeight="1">
      <c r="A100" s="109"/>
      <c r="B100" s="109" t="s">
        <v>41</v>
      </c>
      <c r="C100" s="109" t="s">
        <v>42</v>
      </c>
      <c r="D100" s="110" t="s">
        <v>184</v>
      </c>
      <c r="E100" s="108">
        <v>0</v>
      </c>
      <c r="F100" s="111"/>
      <c r="G100" s="111"/>
      <c r="H100" s="111">
        <v>0</v>
      </c>
      <c r="I100" s="152">
        <f t="shared" si="13"/>
        <v>0</v>
      </c>
      <c r="J100" s="152">
        <f t="shared" si="17"/>
        <v>0</v>
      </c>
    </row>
    <row r="101" spans="1:10" ht="27" customHeight="1">
      <c r="A101" s="104" t="s">
        <v>275</v>
      </c>
      <c r="B101" s="105" t="s">
        <v>4</v>
      </c>
      <c r="C101" s="104" t="s">
        <v>276</v>
      </c>
      <c r="D101" s="110"/>
      <c r="E101" s="107">
        <f>SUM(E102)</f>
        <v>1952.33</v>
      </c>
      <c r="F101" s="107">
        <f aca="true" t="shared" si="22" ref="F101:H101">SUM(F102)</f>
        <v>0</v>
      </c>
      <c r="G101" s="107">
        <f t="shared" si="22"/>
        <v>0</v>
      </c>
      <c r="H101" s="107">
        <f t="shared" si="22"/>
        <v>0</v>
      </c>
      <c r="I101" s="150">
        <f t="shared" si="13"/>
        <v>0</v>
      </c>
      <c r="J101" s="150">
        <f t="shared" si="17"/>
        <v>0</v>
      </c>
    </row>
    <row r="102" spans="1:10" ht="27" customHeight="1">
      <c r="A102" s="105"/>
      <c r="B102" s="104">
        <v>3</v>
      </c>
      <c r="C102" s="104" t="s">
        <v>189</v>
      </c>
      <c r="D102" s="106"/>
      <c r="E102" s="107">
        <f>SUM(E103)</f>
        <v>1952.33</v>
      </c>
      <c r="F102" s="107">
        <f aca="true" t="shared" si="23" ref="F102:H104">SUM(F103)</f>
        <v>0</v>
      </c>
      <c r="G102" s="107">
        <f t="shared" si="23"/>
        <v>0</v>
      </c>
      <c r="H102" s="107">
        <f t="shared" si="23"/>
        <v>0</v>
      </c>
      <c r="I102" s="150">
        <f t="shared" si="13"/>
        <v>0</v>
      </c>
      <c r="J102" s="150">
        <f t="shared" si="17"/>
        <v>0</v>
      </c>
    </row>
    <row r="103" spans="1:10" ht="27" customHeight="1">
      <c r="A103" s="105"/>
      <c r="B103" s="104">
        <v>32</v>
      </c>
      <c r="C103" s="104" t="s">
        <v>188</v>
      </c>
      <c r="D103" s="106"/>
      <c r="E103" s="107">
        <f>SUM(E104)</f>
        <v>1952.33</v>
      </c>
      <c r="F103" s="107">
        <f t="shared" si="23"/>
        <v>0</v>
      </c>
      <c r="G103" s="107">
        <f t="shared" si="23"/>
        <v>0</v>
      </c>
      <c r="H103" s="107">
        <f t="shared" si="23"/>
        <v>0</v>
      </c>
      <c r="I103" s="150">
        <f t="shared" si="13"/>
        <v>0</v>
      </c>
      <c r="J103" s="150">
        <f t="shared" si="17"/>
        <v>0</v>
      </c>
    </row>
    <row r="104" spans="1:10" ht="27" customHeight="1">
      <c r="A104" s="105"/>
      <c r="B104" s="104" t="s">
        <v>39</v>
      </c>
      <c r="C104" s="104" t="s">
        <v>40</v>
      </c>
      <c r="D104" s="106"/>
      <c r="E104" s="107">
        <f>SUM(E105)</f>
        <v>1952.33</v>
      </c>
      <c r="F104" s="107">
        <f t="shared" si="23"/>
        <v>0</v>
      </c>
      <c r="G104" s="107">
        <f t="shared" si="23"/>
        <v>0</v>
      </c>
      <c r="H104" s="107">
        <f t="shared" si="23"/>
        <v>0</v>
      </c>
      <c r="I104" s="150">
        <f t="shared" si="13"/>
        <v>0</v>
      </c>
      <c r="J104" s="150">
        <f t="shared" si="17"/>
        <v>0</v>
      </c>
    </row>
    <row r="105" spans="1:10" ht="27" customHeight="1">
      <c r="A105" s="109"/>
      <c r="B105" s="109" t="s">
        <v>65</v>
      </c>
      <c r="C105" s="109" t="s">
        <v>66</v>
      </c>
      <c r="D105" s="110">
        <v>53060</v>
      </c>
      <c r="E105" s="108">
        <v>1952.33</v>
      </c>
      <c r="F105" s="111"/>
      <c r="G105" s="111"/>
      <c r="H105" s="111">
        <v>0</v>
      </c>
      <c r="I105" s="152">
        <f t="shared" si="13"/>
        <v>0</v>
      </c>
      <c r="J105" s="152">
        <f t="shared" si="17"/>
        <v>0</v>
      </c>
    </row>
    <row r="106" spans="1:10" ht="27" customHeight="1">
      <c r="A106" s="104" t="s">
        <v>309</v>
      </c>
      <c r="B106" s="105" t="s">
        <v>4</v>
      </c>
      <c r="C106" s="104" t="s">
        <v>310</v>
      </c>
      <c r="D106" s="139"/>
      <c r="E106" s="112">
        <f aca="true" t="shared" si="24" ref="E106:E108">SUM(E107)</f>
        <v>0</v>
      </c>
      <c r="F106" s="112">
        <f>SUM(F107)</f>
        <v>1300</v>
      </c>
      <c r="G106" s="112">
        <f>SUM(G107)</f>
        <v>0</v>
      </c>
      <c r="H106" s="112">
        <f>SUM(H107)</f>
        <v>0</v>
      </c>
      <c r="I106" s="150">
        <f t="shared" si="13"/>
        <v>0</v>
      </c>
      <c r="J106" s="150">
        <f t="shared" si="17"/>
        <v>0</v>
      </c>
    </row>
    <row r="107" spans="1:10" ht="27" customHeight="1">
      <c r="A107" s="109"/>
      <c r="B107" s="104">
        <v>3</v>
      </c>
      <c r="C107" s="104" t="s">
        <v>189</v>
      </c>
      <c r="D107" s="139"/>
      <c r="E107" s="112">
        <f t="shared" si="24"/>
        <v>0</v>
      </c>
      <c r="F107" s="112">
        <f>SUM(F108)</f>
        <v>1300</v>
      </c>
      <c r="G107" s="112">
        <f aca="true" t="shared" si="25" ref="G107:H107">SUM(G108)</f>
        <v>0</v>
      </c>
      <c r="H107" s="112">
        <f t="shared" si="25"/>
        <v>0</v>
      </c>
      <c r="I107" s="150">
        <f t="shared" si="13"/>
        <v>0</v>
      </c>
      <c r="J107" s="150">
        <f t="shared" si="17"/>
        <v>0</v>
      </c>
    </row>
    <row r="108" spans="1:10" ht="27" customHeight="1">
      <c r="A108" s="109"/>
      <c r="B108" s="104">
        <v>32</v>
      </c>
      <c r="C108" s="104" t="s">
        <v>188</v>
      </c>
      <c r="D108" s="139"/>
      <c r="E108" s="112">
        <f t="shared" si="24"/>
        <v>0</v>
      </c>
      <c r="F108" s="112">
        <f>SUM(F109,F111)</f>
        <v>1300</v>
      </c>
      <c r="G108" s="112">
        <f aca="true" t="shared" si="26" ref="G108:H108">SUM(G109,G111)</f>
        <v>0</v>
      </c>
      <c r="H108" s="112">
        <f t="shared" si="26"/>
        <v>0</v>
      </c>
      <c r="I108" s="150">
        <f t="shared" si="13"/>
        <v>0</v>
      </c>
      <c r="J108" s="150">
        <f t="shared" si="17"/>
        <v>0</v>
      </c>
    </row>
    <row r="109" spans="1:10" ht="27" customHeight="1">
      <c r="A109" s="109"/>
      <c r="B109" s="104" t="s">
        <v>39</v>
      </c>
      <c r="C109" s="104" t="s">
        <v>40</v>
      </c>
      <c r="D109" s="139"/>
      <c r="E109" s="112">
        <f>SUM(E110)</f>
        <v>0</v>
      </c>
      <c r="F109" s="112">
        <v>500</v>
      </c>
      <c r="G109" s="112">
        <f aca="true" t="shared" si="27" ref="G109:H109">SUM(G110)</f>
        <v>0</v>
      </c>
      <c r="H109" s="112">
        <f t="shared" si="27"/>
        <v>0</v>
      </c>
      <c r="I109" s="150">
        <f aca="true" t="shared" si="28" ref="I109:I156">IF(E109&lt;&gt;0,H109/E109*100,0)</f>
        <v>0</v>
      </c>
      <c r="J109" s="150">
        <f t="shared" si="17"/>
        <v>0</v>
      </c>
    </row>
    <row r="110" spans="1:10" ht="27" customHeight="1">
      <c r="A110" s="109"/>
      <c r="B110" s="109" t="s">
        <v>51</v>
      </c>
      <c r="C110" s="109" t="s">
        <v>52</v>
      </c>
      <c r="D110" s="110">
        <v>53080</v>
      </c>
      <c r="E110" s="108">
        <v>0</v>
      </c>
      <c r="F110" s="111"/>
      <c r="G110" s="111"/>
      <c r="H110" s="111">
        <v>0</v>
      </c>
      <c r="I110" s="152">
        <f t="shared" si="28"/>
        <v>0</v>
      </c>
      <c r="J110" s="152">
        <f t="shared" si="17"/>
        <v>0</v>
      </c>
    </row>
    <row r="111" spans="1:10" ht="27" customHeight="1">
      <c r="A111" s="109"/>
      <c r="B111" s="104" t="s">
        <v>13</v>
      </c>
      <c r="C111" s="104" t="s">
        <v>14</v>
      </c>
      <c r="D111" s="139"/>
      <c r="E111" s="112">
        <f>SUM(E112)</f>
        <v>0</v>
      </c>
      <c r="F111" s="112">
        <v>800</v>
      </c>
      <c r="G111" s="112">
        <f aca="true" t="shared" si="29" ref="G111:H111">SUM(G112)</f>
        <v>0</v>
      </c>
      <c r="H111" s="112">
        <f t="shared" si="29"/>
        <v>0</v>
      </c>
      <c r="I111" s="150">
        <f t="shared" si="28"/>
        <v>0</v>
      </c>
      <c r="J111" s="150">
        <f t="shared" si="17"/>
        <v>0</v>
      </c>
    </row>
    <row r="112" spans="1:10" ht="27" customHeight="1">
      <c r="A112" s="109"/>
      <c r="B112" s="109" t="s">
        <v>17</v>
      </c>
      <c r="C112" s="109" t="s">
        <v>18</v>
      </c>
      <c r="D112" s="110">
        <v>53080</v>
      </c>
      <c r="E112" s="108">
        <v>0</v>
      </c>
      <c r="F112" s="111"/>
      <c r="G112" s="111"/>
      <c r="H112" s="111">
        <v>0</v>
      </c>
      <c r="I112" s="152">
        <f t="shared" si="28"/>
        <v>0</v>
      </c>
      <c r="J112" s="152">
        <f t="shared" si="17"/>
        <v>0</v>
      </c>
    </row>
    <row r="113" spans="1:10" ht="27" customHeight="1">
      <c r="A113" s="144">
        <v>2402</v>
      </c>
      <c r="B113" s="144" t="s">
        <v>3</v>
      </c>
      <c r="C113" s="144" t="s">
        <v>278</v>
      </c>
      <c r="D113" s="145"/>
      <c r="E113" s="146">
        <v>215413</v>
      </c>
      <c r="F113" s="146">
        <f aca="true" t="shared" si="30" ref="F113:F116">SUM(F114)</f>
        <v>367838.34</v>
      </c>
      <c r="G113" s="146"/>
      <c r="H113" s="146">
        <f aca="true" t="shared" si="31" ref="H113:H116">SUM(H114)</f>
        <v>367838.34</v>
      </c>
      <c r="I113" s="154">
        <f t="shared" si="28"/>
        <v>170.75958275498695</v>
      </c>
      <c r="J113" s="154">
        <f t="shared" si="17"/>
        <v>100</v>
      </c>
    </row>
    <row r="114" spans="1:10" ht="27" customHeight="1">
      <c r="A114" s="104" t="s">
        <v>277</v>
      </c>
      <c r="B114" s="104" t="s">
        <v>4</v>
      </c>
      <c r="C114" s="104" t="s">
        <v>279</v>
      </c>
      <c r="D114" s="139"/>
      <c r="E114" s="107">
        <v>215413</v>
      </c>
      <c r="F114" s="112">
        <f t="shared" si="30"/>
        <v>367838.34</v>
      </c>
      <c r="G114" s="112"/>
      <c r="H114" s="112">
        <f t="shared" si="31"/>
        <v>367838.34</v>
      </c>
      <c r="I114" s="150">
        <f t="shared" si="28"/>
        <v>170.75958275498695</v>
      </c>
      <c r="J114" s="150">
        <f t="shared" si="17"/>
        <v>100</v>
      </c>
    </row>
    <row r="115" spans="1:10" ht="27" customHeight="1">
      <c r="A115" s="109"/>
      <c r="B115" s="104">
        <v>3</v>
      </c>
      <c r="C115" s="104" t="s">
        <v>189</v>
      </c>
      <c r="D115" s="139"/>
      <c r="E115" s="107">
        <v>215413</v>
      </c>
      <c r="F115" s="112">
        <f t="shared" si="30"/>
        <v>367838.34</v>
      </c>
      <c r="G115" s="112"/>
      <c r="H115" s="112">
        <f t="shared" si="31"/>
        <v>367838.34</v>
      </c>
      <c r="I115" s="150">
        <f t="shared" si="28"/>
        <v>170.75958275498695</v>
      </c>
      <c r="J115" s="150">
        <f t="shared" si="17"/>
        <v>100</v>
      </c>
    </row>
    <row r="116" spans="1:10" ht="27" customHeight="1">
      <c r="A116" s="109"/>
      <c r="B116" s="104">
        <v>32</v>
      </c>
      <c r="C116" s="104" t="s">
        <v>188</v>
      </c>
      <c r="D116" s="139"/>
      <c r="E116" s="107">
        <v>215413</v>
      </c>
      <c r="F116" s="112">
        <f t="shared" si="30"/>
        <v>367838.34</v>
      </c>
      <c r="G116" s="112"/>
      <c r="H116" s="112">
        <f t="shared" si="31"/>
        <v>367838.34</v>
      </c>
      <c r="I116" s="150">
        <f t="shared" si="28"/>
        <v>170.75958275498695</v>
      </c>
      <c r="J116" s="150">
        <f t="shared" si="17"/>
        <v>100</v>
      </c>
    </row>
    <row r="117" spans="1:10" ht="27" customHeight="1">
      <c r="A117" s="109"/>
      <c r="B117" s="104" t="s">
        <v>13</v>
      </c>
      <c r="C117" s="104" t="s">
        <v>14</v>
      </c>
      <c r="D117" s="139"/>
      <c r="E117" s="107">
        <v>215413</v>
      </c>
      <c r="F117" s="112">
        <f>SUM(F118)</f>
        <v>367838.34</v>
      </c>
      <c r="G117" s="112"/>
      <c r="H117" s="112">
        <f>SUM(H118)</f>
        <v>367838.34</v>
      </c>
      <c r="I117" s="150">
        <f t="shared" si="28"/>
        <v>170.75958275498695</v>
      </c>
      <c r="J117" s="150">
        <f t="shared" si="17"/>
        <v>100</v>
      </c>
    </row>
    <row r="118" spans="1:10" ht="27" customHeight="1">
      <c r="A118" s="109"/>
      <c r="B118" s="109" t="s">
        <v>21</v>
      </c>
      <c r="C118" s="109" t="s">
        <v>22</v>
      </c>
      <c r="D118" s="110">
        <v>48007</v>
      </c>
      <c r="E118" s="108">
        <v>215413</v>
      </c>
      <c r="F118" s="111">
        <v>367838.34</v>
      </c>
      <c r="G118" s="111"/>
      <c r="H118" s="111">
        <v>367838.34</v>
      </c>
      <c r="I118" s="152">
        <f t="shared" si="28"/>
        <v>170.75958275498695</v>
      </c>
      <c r="J118" s="152">
        <f t="shared" si="17"/>
        <v>100</v>
      </c>
    </row>
    <row r="119" spans="1:10" ht="27" customHeight="1">
      <c r="A119" s="141">
        <v>2406</v>
      </c>
      <c r="B119" s="142" t="s">
        <v>3</v>
      </c>
      <c r="C119" s="141" t="s">
        <v>280</v>
      </c>
      <c r="D119" s="142"/>
      <c r="E119" s="143">
        <f>SUM(E120,E141)</f>
        <v>11200</v>
      </c>
      <c r="F119" s="143">
        <f>SUM(F120,F141)</f>
        <v>64100</v>
      </c>
      <c r="G119" s="143">
        <f>SUM(G120,G152)</f>
        <v>0</v>
      </c>
      <c r="H119" s="143">
        <f>SUM(H120,H141)</f>
        <v>64019.509999999995</v>
      </c>
      <c r="I119" s="154">
        <f t="shared" si="28"/>
        <v>571.6027678571428</v>
      </c>
      <c r="J119" s="154">
        <f t="shared" si="17"/>
        <v>99.87443057722308</v>
      </c>
    </row>
    <row r="120" spans="1:10" ht="27" customHeight="1">
      <c r="A120" s="104" t="s">
        <v>281</v>
      </c>
      <c r="B120" s="105" t="s">
        <v>4</v>
      </c>
      <c r="C120" s="104" t="s">
        <v>282</v>
      </c>
      <c r="D120" s="106"/>
      <c r="E120" s="107">
        <f>SUM(E121)</f>
        <v>11200</v>
      </c>
      <c r="F120" s="107">
        <f>F123+F126+F139</f>
        <v>61100</v>
      </c>
      <c r="G120" s="107">
        <f>G123+G126+G139</f>
        <v>0</v>
      </c>
      <c r="H120" s="107">
        <f>H123+H126+H139</f>
        <v>61019.509999999995</v>
      </c>
      <c r="I120" s="151">
        <f t="shared" si="28"/>
        <v>544.8170535714286</v>
      </c>
      <c r="J120" s="151">
        <f t="shared" si="17"/>
        <v>99.8682651391162</v>
      </c>
    </row>
    <row r="121" spans="1:10" ht="27" customHeight="1">
      <c r="A121" s="105"/>
      <c r="B121" s="104">
        <v>4</v>
      </c>
      <c r="C121" s="104" t="s">
        <v>193</v>
      </c>
      <c r="D121" s="106"/>
      <c r="E121" s="107">
        <f>SUM(E122,E125)</f>
        <v>11200</v>
      </c>
      <c r="F121" s="107">
        <f>SUM(F122,F125)</f>
        <v>61100</v>
      </c>
      <c r="G121" s="107">
        <f>SUM(G122,G125)</f>
        <v>0</v>
      </c>
      <c r="H121" s="107">
        <f>SUM(H122,H125)</f>
        <v>61019.509999999995</v>
      </c>
      <c r="I121" s="151">
        <f t="shared" si="28"/>
        <v>544.8170535714286</v>
      </c>
      <c r="J121" s="151">
        <f aca="true" t="shared" si="32" ref="J121:J156">IF(F121&lt;&gt;0,H121/F121*100,0)</f>
        <v>99.8682651391162</v>
      </c>
    </row>
    <row r="122" spans="1:10" ht="27" customHeight="1">
      <c r="A122" s="105"/>
      <c r="B122" s="104">
        <v>41</v>
      </c>
      <c r="C122" s="104" t="s">
        <v>194</v>
      </c>
      <c r="D122" s="106"/>
      <c r="E122" s="107">
        <f>E123</f>
        <v>0</v>
      </c>
      <c r="F122" s="107">
        <f aca="true" t="shared" si="33" ref="F122:H123">F123</f>
        <v>0</v>
      </c>
      <c r="G122" s="107">
        <f t="shared" si="33"/>
        <v>0</v>
      </c>
      <c r="H122" s="107">
        <f t="shared" si="33"/>
        <v>0</v>
      </c>
      <c r="I122" s="151">
        <f t="shared" si="28"/>
        <v>0</v>
      </c>
      <c r="J122" s="151">
        <f t="shared" si="32"/>
        <v>0</v>
      </c>
    </row>
    <row r="123" spans="1:10" ht="27" customHeight="1">
      <c r="A123" s="105"/>
      <c r="B123" s="104" t="s">
        <v>28</v>
      </c>
      <c r="C123" s="104" t="s">
        <v>29</v>
      </c>
      <c r="D123" s="106"/>
      <c r="E123" s="107">
        <f>E124</f>
        <v>0</v>
      </c>
      <c r="F123" s="107">
        <v>0</v>
      </c>
      <c r="G123" s="107">
        <v>0</v>
      </c>
      <c r="H123" s="107">
        <f t="shared" si="33"/>
        <v>0</v>
      </c>
      <c r="I123" s="151">
        <f t="shared" si="28"/>
        <v>0</v>
      </c>
      <c r="J123" s="151">
        <f t="shared" si="32"/>
        <v>0</v>
      </c>
    </row>
    <row r="124" spans="1:10" ht="27" customHeight="1">
      <c r="A124" s="109"/>
      <c r="B124" s="109" t="s">
        <v>75</v>
      </c>
      <c r="C124" s="109" t="s">
        <v>76</v>
      </c>
      <c r="D124" s="110" t="s">
        <v>186</v>
      </c>
      <c r="E124" s="108">
        <v>0</v>
      </c>
      <c r="F124" s="108">
        <v>0</v>
      </c>
      <c r="G124" s="111"/>
      <c r="H124" s="111">
        <v>0</v>
      </c>
      <c r="I124" s="152">
        <f t="shared" si="28"/>
        <v>0</v>
      </c>
      <c r="J124" s="152">
        <f t="shared" si="32"/>
        <v>0</v>
      </c>
    </row>
    <row r="125" spans="1:10" ht="27" customHeight="1">
      <c r="A125" s="105"/>
      <c r="B125" s="104">
        <v>42</v>
      </c>
      <c r="C125" s="104" t="s">
        <v>192</v>
      </c>
      <c r="D125" s="106"/>
      <c r="E125" s="107">
        <f>SUM(E126,E139)</f>
        <v>11200</v>
      </c>
      <c r="F125" s="112">
        <f>SUM(F126,F139)</f>
        <v>61100</v>
      </c>
      <c r="G125" s="112">
        <f>SUM(G126,G139)</f>
        <v>0</v>
      </c>
      <c r="H125" s="112">
        <f>SUM(H126,H139)</f>
        <v>61019.509999999995</v>
      </c>
      <c r="I125" s="150">
        <f t="shared" si="28"/>
        <v>544.8170535714286</v>
      </c>
      <c r="J125" s="150">
        <f t="shared" si="32"/>
        <v>99.8682651391162</v>
      </c>
    </row>
    <row r="126" spans="1:10" ht="27" customHeight="1">
      <c r="A126" s="105"/>
      <c r="B126" s="104" t="s">
        <v>23</v>
      </c>
      <c r="C126" s="104" t="s">
        <v>24</v>
      </c>
      <c r="D126" s="106"/>
      <c r="E126" s="107">
        <f>SUM(E127:E138)</f>
        <v>11200</v>
      </c>
      <c r="F126" s="112">
        <v>61100</v>
      </c>
      <c r="G126" s="112">
        <f aca="true" t="shared" si="34" ref="G126">SUM(G127:G138)</f>
        <v>0</v>
      </c>
      <c r="H126" s="112">
        <f>SUM(H127:H138)</f>
        <v>61019.509999999995</v>
      </c>
      <c r="I126" s="150">
        <f t="shared" si="28"/>
        <v>544.8170535714286</v>
      </c>
      <c r="J126" s="150">
        <f t="shared" si="32"/>
        <v>99.8682651391162</v>
      </c>
    </row>
    <row r="127" spans="1:10" ht="27" customHeight="1">
      <c r="A127" s="109"/>
      <c r="B127" s="109" t="s">
        <v>25</v>
      </c>
      <c r="C127" s="109" t="s">
        <v>26</v>
      </c>
      <c r="D127" s="110">
        <v>32400</v>
      </c>
      <c r="E127" s="108">
        <v>9200</v>
      </c>
      <c r="F127" s="111">
        <v>0</v>
      </c>
      <c r="G127" s="111"/>
      <c r="H127" s="111">
        <v>18419.51</v>
      </c>
      <c r="I127" s="152">
        <f t="shared" si="28"/>
        <v>200.21206521739128</v>
      </c>
      <c r="J127" s="152">
        <f t="shared" si="32"/>
        <v>0</v>
      </c>
    </row>
    <row r="128" spans="1:10" ht="27" customHeight="1">
      <c r="A128" s="109"/>
      <c r="B128" s="109" t="s">
        <v>25</v>
      </c>
      <c r="C128" s="109" t="s">
        <v>26</v>
      </c>
      <c r="D128" s="110">
        <v>62400</v>
      </c>
      <c r="E128" s="108">
        <v>2000</v>
      </c>
      <c r="F128" s="111">
        <v>0</v>
      </c>
      <c r="G128" s="111"/>
      <c r="H128" s="111">
        <v>0</v>
      </c>
      <c r="I128" s="152">
        <f t="shared" si="28"/>
        <v>0</v>
      </c>
      <c r="J128" s="152">
        <f t="shared" si="32"/>
        <v>0</v>
      </c>
    </row>
    <row r="129" spans="1:10" ht="27" customHeight="1">
      <c r="A129" s="109"/>
      <c r="B129" s="109" t="s">
        <v>25</v>
      </c>
      <c r="C129" s="109" t="s">
        <v>26</v>
      </c>
      <c r="D129" s="110" t="s">
        <v>187</v>
      </c>
      <c r="E129" s="108">
        <v>0</v>
      </c>
      <c r="F129" s="111">
        <v>0</v>
      </c>
      <c r="G129" s="111"/>
      <c r="H129" s="111">
        <v>0</v>
      </c>
      <c r="I129" s="152">
        <f t="shared" si="28"/>
        <v>0</v>
      </c>
      <c r="J129" s="152">
        <f t="shared" si="32"/>
        <v>0</v>
      </c>
    </row>
    <row r="130" spans="1:10" ht="27" customHeight="1">
      <c r="A130" s="109"/>
      <c r="B130" s="109" t="s">
        <v>25</v>
      </c>
      <c r="C130" s="109" t="s">
        <v>26</v>
      </c>
      <c r="D130" s="110" t="s">
        <v>187</v>
      </c>
      <c r="E130" s="108">
        <v>0</v>
      </c>
      <c r="F130" s="111">
        <v>0</v>
      </c>
      <c r="G130" s="111"/>
      <c r="H130" s="111">
        <v>0</v>
      </c>
      <c r="I130" s="152">
        <f t="shared" si="28"/>
        <v>0</v>
      </c>
      <c r="J130" s="152">
        <f t="shared" si="32"/>
        <v>0</v>
      </c>
    </row>
    <row r="131" spans="1:10" ht="27" customHeight="1">
      <c r="A131" s="109"/>
      <c r="B131" s="109" t="s">
        <v>68</v>
      </c>
      <c r="C131" s="109" t="s">
        <v>69</v>
      </c>
      <c r="D131" s="110" t="s">
        <v>186</v>
      </c>
      <c r="E131" s="108">
        <v>0</v>
      </c>
      <c r="F131" s="111">
        <v>0</v>
      </c>
      <c r="G131" s="111"/>
      <c r="H131" s="111">
        <v>0</v>
      </c>
      <c r="I131" s="152">
        <f t="shared" si="28"/>
        <v>0</v>
      </c>
      <c r="J131" s="152">
        <f t="shared" si="32"/>
        <v>0</v>
      </c>
    </row>
    <row r="132" spans="1:10" ht="27" customHeight="1">
      <c r="A132" s="109"/>
      <c r="B132" s="109" t="s">
        <v>27</v>
      </c>
      <c r="C132" s="109" t="s">
        <v>70</v>
      </c>
      <c r="D132" s="110">
        <v>48008</v>
      </c>
      <c r="E132" s="108">
        <v>0</v>
      </c>
      <c r="F132" s="111">
        <v>0</v>
      </c>
      <c r="G132" s="111"/>
      <c r="H132" s="111">
        <v>42600</v>
      </c>
      <c r="I132" s="152">
        <f t="shared" si="28"/>
        <v>0</v>
      </c>
      <c r="J132" s="152">
        <f t="shared" si="32"/>
        <v>0</v>
      </c>
    </row>
    <row r="133" spans="1:10" ht="27" customHeight="1">
      <c r="A133" s="109"/>
      <c r="B133" s="109" t="s">
        <v>27</v>
      </c>
      <c r="C133" s="109" t="s">
        <v>70</v>
      </c>
      <c r="D133" s="110" t="s">
        <v>187</v>
      </c>
      <c r="E133" s="108">
        <v>0</v>
      </c>
      <c r="F133" s="111">
        <v>0</v>
      </c>
      <c r="G133" s="111"/>
      <c r="H133" s="111">
        <v>0</v>
      </c>
      <c r="I133" s="152">
        <f t="shared" si="28"/>
        <v>0</v>
      </c>
      <c r="J133" s="152">
        <f t="shared" si="32"/>
        <v>0</v>
      </c>
    </row>
    <row r="134" spans="1:10" ht="27" customHeight="1">
      <c r="A134" s="109"/>
      <c r="B134" s="109" t="s">
        <v>62</v>
      </c>
      <c r="C134" s="109" t="s">
        <v>63</v>
      </c>
      <c r="D134" s="110" t="s">
        <v>186</v>
      </c>
      <c r="E134" s="108">
        <v>0</v>
      </c>
      <c r="F134" s="111">
        <v>0</v>
      </c>
      <c r="G134" s="111"/>
      <c r="H134" s="111">
        <v>0</v>
      </c>
      <c r="I134" s="152">
        <f t="shared" si="28"/>
        <v>0</v>
      </c>
      <c r="J134" s="152">
        <f t="shared" si="32"/>
        <v>0</v>
      </c>
    </row>
    <row r="135" spans="1:10" ht="27" customHeight="1">
      <c r="A135" s="109"/>
      <c r="B135" s="109" t="s">
        <v>62</v>
      </c>
      <c r="C135" s="109" t="s">
        <v>63</v>
      </c>
      <c r="D135" s="110" t="s">
        <v>185</v>
      </c>
      <c r="E135" s="108">
        <v>0</v>
      </c>
      <c r="F135" s="111">
        <v>0</v>
      </c>
      <c r="G135" s="111"/>
      <c r="H135" s="111">
        <v>0</v>
      </c>
      <c r="I135" s="152">
        <f t="shared" si="28"/>
        <v>0</v>
      </c>
      <c r="J135" s="152">
        <f t="shared" si="32"/>
        <v>0</v>
      </c>
    </row>
    <row r="136" spans="1:10" ht="27" customHeight="1">
      <c r="A136" s="109"/>
      <c r="B136" s="109" t="s">
        <v>62</v>
      </c>
      <c r="C136" s="109" t="s">
        <v>63</v>
      </c>
      <c r="D136" s="110" t="s">
        <v>187</v>
      </c>
      <c r="E136" s="108">
        <v>0</v>
      </c>
      <c r="F136" s="111">
        <v>0</v>
      </c>
      <c r="G136" s="111"/>
      <c r="H136" s="111">
        <v>0</v>
      </c>
      <c r="I136" s="152">
        <f t="shared" si="28"/>
        <v>0</v>
      </c>
      <c r="J136" s="152">
        <f t="shared" si="32"/>
        <v>0</v>
      </c>
    </row>
    <row r="137" spans="1:10" ht="27" customHeight="1">
      <c r="A137" s="109"/>
      <c r="B137" s="109" t="s">
        <v>44</v>
      </c>
      <c r="C137" s="109" t="s">
        <v>45</v>
      </c>
      <c r="D137" s="110" t="s">
        <v>186</v>
      </c>
      <c r="E137" s="108">
        <v>0</v>
      </c>
      <c r="F137" s="111">
        <v>0</v>
      </c>
      <c r="G137" s="111"/>
      <c r="H137" s="111">
        <v>0</v>
      </c>
      <c r="I137" s="152">
        <f t="shared" si="28"/>
        <v>0</v>
      </c>
      <c r="J137" s="152">
        <f t="shared" si="32"/>
        <v>0</v>
      </c>
    </row>
    <row r="138" spans="1:10" ht="27" customHeight="1">
      <c r="A138" s="109"/>
      <c r="B138" s="109" t="s">
        <v>44</v>
      </c>
      <c r="C138" s="109" t="s">
        <v>45</v>
      </c>
      <c r="D138" s="110" t="s">
        <v>182</v>
      </c>
      <c r="E138" s="108">
        <v>0</v>
      </c>
      <c r="F138" s="111">
        <v>0</v>
      </c>
      <c r="G138" s="111"/>
      <c r="H138" s="111">
        <v>0</v>
      </c>
      <c r="I138" s="152">
        <f t="shared" si="28"/>
        <v>0</v>
      </c>
      <c r="J138" s="152">
        <f t="shared" si="32"/>
        <v>0</v>
      </c>
    </row>
    <row r="139" spans="1:10" ht="27" customHeight="1">
      <c r="A139" s="105"/>
      <c r="B139" s="104" t="s">
        <v>71</v>
      </c>
      <c r="C139" s="104" t="s">
        <v>72</v>
      </c>
      <c r="D139" s="106"/>
      <c r="E139" s="107">
        <f>E140</f>
        <v>0</v>
      </c>
      <c r="F139" s="112">
        <v>0</v>
      </c>
      <c r="G139" s="112">
        <v>0</v>
      </c>
      <c r="H139" s="112">
        <f>H140</f>
        <v>0</v>
      </c>
      <c r="I139" s="150">
        <f t="shared" si="28"/>
        <v>0</v>
      </c>
      <c r="J139" s="150">
        <f t="shared" si="32"/>
        <v>0</v>
      </c>
    </row>
    <row r="140" spans="1:10" ht="27" customHeight="1">
      <c r="A140" s="109"/>
      <c r="B140" s="109" t="s">
        <v>73</v>
      </c>
      <c r="C140" s="109" t="s">
        <v>74</v>
      </c>
      <c r="D140" s="110" t="s">
        <v>186</v>
      </c>
      <c r="E140" s="108">
        <v>0</v>
      </c>
      <c r="F140" s="111">
        <v>0</v>
      </c>
      <c r="G140" s="111"/>
      <c r="H140" s="111">
        <v>0</v>
      </c>
      <c r="I140" s="152">
        <f t="shared" si="28"/>
        <v>0</v>
      </c>
      <c r="J140" s="150">
        <f t="shared" si="32"/>
        <v>0</v>
      </c>
    </row>
    <row r="141" spans="1:10" ht="27" customHeight="1">
      <c r="A141" s="104" t="s">
        <v>311</v>
      </c>
      <c r="B141" s="105" t="s">
        <v>4</v>
      </c>
      <c r="C141" s="104" t="s">
        <v>312</v>
      </c>
      <c r="D141" s="139"/>
      <c r="E141" s="107">
        <v>0</v>
      </c>
      <c r="F141" s="112">
        <v>3000</v>
      </c>
      <c r="G141" s="112"/>
      <c r="H141" s="112">
        <v>3000</v>
      </c>
      <c r="I141" s="150">
        <f t="shared" si="28"/>
        <v>0</v>
      </c>
      <c r="J141" s="150">
        <f t="shared" si="32"/>
        <v>100</v>
      </c>
    </row>
    <row r="142" spans="1:10" ht="27" customHeight="1">
      <c r="A142" s="109"/>
      <c r="B142" s="104">
        <v>4</v>
      </c>
      <c r="C142" s="104" t="s">
        <v>193</v>
      </c>
      <c r="D142" s="139"/>
      <c r="E142" s="107">
        <v>0</v>
      </c>
      <c r="F142" s="112">
        <v>3000</v>
      </c>
      <c r="G142" s="112"/>
      <c r="H142" s="112">
        <v>3000</v>
      </c>
      <c r="I142" s="150">
        <f t="shared" si="28"/>
        <v>0</v>
      </c>
      <c r="J142" s="150">
        <f t="shared" si="32"/>
        <v>100</v>
      </c>
    </row>
    <row r="143" spans="1:10" ht="27" customHeight="1">
      <c r="A143" s="109"/>
      <c r="B143" s="104">
        <v>42</v>
      </c>
      <c r="C143" s="104" t="s">
        <v>192</v>
      </c>
      <c r="D143" s="139"/>
      <c r="E143" s="107">
        <v>0</v>
      </c>
      <c r="F143" s="112">
        <v>3000</v>
      </c>
      <c r="G143" s="112"/>
      <c r="H143" s="112">
        <v>3000</v>
      </c>
      <c r="I143" s="150">
        <f t="shared" si="28"/>
        <v>0</v>
      </c>
      <c r="J143" s="150">
        <f t="shared" si="32"/>
        <v>100</v>
      </c>
    </row>
    <row r="144" spans="1:10" ht="27" customHeight="1">
      <c r="A144" s="109"/>
      <c r="B144" s="104" t="s">
        <v>71</v>
      </c>
      <c r="C144" s="104" t="s">
        <v>72</v>
      </c>
      <c r="D144" s="139"/>
      <c r="E144" s="107">
        <v>0</v>
      </c>
      <c r="F144" s="112">
        <v>3000</v>
      </c>
      <c r="G144" s="112"/>
      <c r="H144" s="112">
        <v>3000</v>
      </c>
      <c r="I144" s="150">
        <f t="shared" si="28"/>
        <v>0</v>
      </c>
      <c r="J144" s="150">
        <f t="shared" si="32"/>
        <v>100</v>
      </c>
    </row>
    <row r="145" spans="1:10" ht="27" customHeight="1">
      <c r="A145" s="109"/>
      <c r="B145" s="109" t="s">
        <v>73</v>
      </c>
      <c r="C145" s="109" t="s">
        <v>74</v>
      </c>
      <c r="D145" s="110">
        <v>11001</v>
      </c>
      <c r="E145" s="108">
        <v>0</v>
      </c>
      <c r="F145" s="111">
        <v>3000</v>
      </c>
      <c r="G145" s="111"/>
      <c r="H145" s="111">
        <v>3000</v>
      </c>
      <c r="I145" s="152">
        <f t="shared" si="28"/>
        <v>0</v>
      </c>
      <c r="J145" s="150">
        <f t="shared" si="32"/>
        <v>100</v>
      </c>
    </row>
    <row r="146" spans="1:10" ht="27" customHeight="1">
      <c r="A146" s="144">
        <v>2404</v>
      </c>
      <c r="B146" s="144" t="s">
        <v>273</v>
      </c>
      <c r="C146" s="144" t="s">
        <v>283</v>
      </c>
      <c r="D146" s="145"/>
      <c r="E146" s="146">
        <f>SUM(E147,E152)</f>
        <v>383862</v>
      </c>
      <c r="F146" s="146">
        <f aca="true" t="shared" si="35" ref="F146:H146">SUM(F147,F152)</f>
        <v>0</v>
      </c>
      <c r="G146" s="146">
        <f t="shared" si="35"/>
        <v>0</v>
      </c>
      <c r="H146" s="146">
        <f t="shared" si="35"/>
        <v>0</v>
      </c>
      <c r="I146" s="154">
        <f t="shared" si="28"/>
        <v>0</v>
      </c>
      <c r="J146" s="154">
        <f t="shared" si="32"/>
        <v>0</v>
      </c>
    </row>
    <row r="147" spans="1:10" ht="27" customHeight="1">
      <c r="A147" s="104" t="s">
        <v>284</v>
      </c>
      <c r="B147" s="104" t="s">
        <v>4</v>
      </c>
      <c r="C147" s="104" t="s">
        <v>285</v>
      </c>
      <c r="D147" s="139"/>
      <c r="E147" s="107">
        <f aca="true" t="shared" si="36" ref="E147:E149">SUM(E148)</f>
        <v>383862</v>
      </c>
      <c r="F147" s="112">
        <v>0</v>
      </c>
      <c r="G147" s="112"/>
      <c r="H147" s="112">
        <v>0</v>
      </c>
      <c r="I147" s="150">
        <f t="shared" si="28"/>
        <v>0</v>
      </c>
      <c r="J147" s="150">
        <f t="shared" si="32"/>
        <v>0</v>
      </c>
    </row>
    <row r="148" spans="1:10" ht="27" customHeight="1">
      <c r="A148" s="109"/>
      <c r="B148" s="104">
        <v>4</v>
      </c>
      <c r="C148" s="104" t="s">
        <v>193</v>
      </c>
      <c r="D148" s="139"/>
      <c r="E148" s="107">
        <f t="shared" si="36"/>
        <v>383862</v>
      </c>
      <c r="F148" s="112">
        <v>0</v>
      </c>
      <c r="G148" s="112"/>
      <c r="H148" s="112">
        <v>0</v>
      </c>
      <c r="I148" s="150">
        <f t="shared" si="28"/>
        <v>0</v>
      </c>
      <c r="J148" s="150">
        <f t="shared" si="32"/>
        <v>0</v>
      </c>
    </row>
    <row r="149" spans="1:10" ht="27" customHeight="1">
      <c r="A149" s="109"/>
      <c r="B149" s="104">
        <v>45</v>
      </c>
      <c r="C149" s="104" t="s">
        <v>286</v>
      </c>
      <c r="D149" s="139"/>
      <c r="E149" s="107">
        <f t="shared" si="36"/>
        <v>383862</v>
      </c>
      <c r="F149" s="112">
        <v>0</v>
      </c>
      <c r="G149" s="112"/>
      <c r="H149" s="112">
        <v>0</v>
      </c>
      <c r="I149" s="150">
        <f t="shared" si="28"/>
        <v>0</v>
      </c>
      <c r="J149" s="150">
        <f t="shared" si="32"/>
        <v>0</v>
      </c>
    </row>
    <row r="150" spans="1:10" ht="27" customHeight="1">
      <c r="A150" s="109"/>
      <c r="B150" s="104">
        <v>451</v>
      </c>
      <c r="C150" s="104" t="s">
        <v>287</v>
      </c>
      <c r="D150" s="139"/>
      <c r="E150" s="107">
        <f>SUM(E151)</f>
        <v>383862</v>
      </c>
      <c r="F150" s="112">
        <v>0</v>
      </c>
      <c r="G150" s="112"/>
      <c r="H150" s="112">
        <v>0</v>
      </c>
      <c r="I150" s="150">
        <f t="shared" si="28"/>
        <v>0</v>
      </c>
      <c r="J150" s="150">
        <f t="shared" si="32"/>
        <v>0</v>
      </c>
    </row>
    <row r="151" spans="1:10" ht="27" customHeight="1">
      <c r="A151" s="109"/>
      <c r="B151" s="109">
        <v>4511</v>
      </c>
      <c r="C151" s="109" t="s">
        <v>287</v>
      </c>
      <c r="D151" s="110">
        <v>48008</v>
      </c>
      <c r="E151" s="108">
        <v>383862</v>
      </c>
      <c r="F151" s="111">
        <v>0</v>
      </c>
      <c r="G151" s="111"/>
      <c r="H151" s="111">
        <v>0</v>
      </c>
      <c r="I151" s="152">
        <f t="shared" si="28"/>
        <v>0</v>
      </c>
      <c r="J151" s="150">
        <f t="shared" si="32"/>
        <v>0</v>
      </c>
    </row>
    <row r="152" spans="1:10" ht="27" customHeight="1">
      <c r="A152" s="104" t="s">
        <v>190</v>
      </c>
      <c r="B152" s="105" t="s">
        <v>4</v>
      </c>
      <c r="C152" s="104" t="s">
        <v>183</v>
      </c>
      <c r="D152" s="106"/>
      <c r="E152" s="107">
        <f>E153</f>
        <v>0</v>
      </c>
      <c r="F152" s="112">
        <f aca="true" t="shared" si="37" ref="F152:H155">F153</f>
        <v>0</v>
      </c>
      <c r="G152" s="112">
        <f t="shared" si="37"/>
        <v>0</v>
      </c>
      <c r="H152" s="112">
        <f t="shared" si="37"/>
        <v>0</v>
      </c>
      <c r="I152" s="150">
        <f t="shared" si="28"/>
        <v>0</v>
      </c>
      <c r="J152" s="150">
        <f t="shared" si="32"/>
        <v>0</v>
      </c>
    </row>
    <row r="153" spans="1:10" ht="27" customHeight="1">
      <c r="A153" s="105"/>
      <c r="B153" s="104">
        <v>4</v>
      </c>
      <c r="C153" s="104" t="s">
        <v>193</v>
      </c>
      <c r="D153" s="106"/>
      <c r="E153" s="107">
        <f>E154</f>
        <v>0</v>
      </c>
      <c r="F153" s="112">
        <f t="shared" si="37"/>
        <v>0</v>
      </c>
      <c r="G153" s="112">
        <f t="shared" si="37"/>
        <v>0</v>
      </c>
      <c r="H153" s="112">
        <f t="shared" si="37"/>
        <v>0</v>
      </c>
      <c r="I153" s="150">
        <f t="shared" si="28"/>
        <v>0</v>
      </c>
      <c r="J153" s="150">
        <f t="shared" si="32"/>
        <v>0</v>
      </c>
    </row>
    <row r="154" spans="1:10" ht="27" customHeight="1">
      <c r="A154" s="105"/>
      <c r="B154" s="104">
        <v>42</v>
      </c>
      <c r="C154" s="104" t="s">
        <v>192</v>
      </c>
      <c r="D154" s="106"/>
      <c r="E154" s="107">
        <f>E155</f>
        <v>0</v>
      </c>
      <c r="F154" s="107">
        <f t="shared" si="37"/>
        <v>0</v>
      </c>
      <c r="G154" s="107">
        <f t="shared" si="37"/>
        <v>0</v>
      </c>
      <c r="H154" s="107">
        <f t="shared" si="37"/>
        <v>0</v>
      </c>
      <c r="I154" s="151">
        <f t="shared" si="28"/>
        <v>0</v>
      </c>
      <c r="J154" s="151">
        <f t="shared" si="32"/>
        <v>0</v>
      </c>
    </row>
    <row r="155" spans="1:10" ht="27" customHeight="1">
      <c r="A155" s="105"/>
      <c r="B155" s="104" t="s">
        <v>71</v>
      </c>
      <c r="C155" s="104" t="s">
        <v>72</v>
      </c>
      <c r="D155" s="106"/>
      <c r="E155" s="107">
        <f>E156</f>
        <v>0</v>
      </c>
      <c r="F155" s="107">
        <v>0</v>
      </c>
      <c r="G155" s="107">
        <v>0</v>
      </c>
      <c r="H155" s="107">
        <f t="shared" si="37"/>
        <v>0</v>
      </c>
      <c r="I155" s="151">
        <f t="shared" si="28"/>
        <v>0</v>
      </c>
      <c r="J155" s="151">
        <f t="shared" si="32"/>
        <v>0</v>
      </c>
    </row>
    <row r="156" spans="1:10" ht="27" customHeight="1">
      <c r="A156" s="109"/>
      <c r="B156" s="109" t="s">
        <v>73</v>
      </c>
      <c r="C156" s="109" t="s">
        <v>74</v>
      </c>
      <c r="D156" s="110">
        <v>11001</v>
      </c>
      <c r="E156" s="108">
        <v>0</v>
      </c>
      <c r="F156" s="111"/>
      <c r="G156" s="111"/>
      <c r="H156" s="111">
        <v>0</v>
      </c>
      <c r="I156" s="152">
        <f t="shared" si="28"/>
        <v>0</v>
      </c>
      <c r="J156" s="152">
        <f t="shared" si="32"/>
        <v>0</v>
      </c>
    </row>
    <row r="157" spans="1:10" ht="27" customHeight="1">
      <c r="A157" s="128"/>
      <c r="B157" s="128"/>
      <c r="C157" s="128"/>
      <c r="D157" s="129"/>
      <c r="E157" s="130"/>
      <c r="F157" s="131"/>
      <c r="G157" s="131"/>
      <c r="H157" s="131"/>
      <c r="I157" s="132"/>
      <c r="J157" s="132"/>
    </row>
  </sheetData>
  <mergeCells count="3">
    <mergeCell ref="B2:C2"/>
    <mergeCell ref="B3:C3"/>
    <mergeCell ref="A1:J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2021-06-15T06:05:04Z</dcterms:created>
  <dcterms:modified xsi:type="dcterms:W3CDTF">2022-03-15T07:29:07Z</dcterms:modified>
  <cp:category/>
  <cp:version/>
  <cp:contentType/>
  <cp:contentStatus/>
</cp:coreProperties>
</file>